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330" windowHeight="7335" tabRatio="756" activeTab="2"/>
  </bookViews>
  <sheets>
    <sheet name="Bon de commande" sheetId="9" r:id="rId1"/>
    <sheet name="Volumes FULL GRIP" sheetId="1" r:id="rId2"/>
    <sheet name="Volumes BI-TEXTURE" sheetId="8" r:id="rId3"/>
  </sheets>
  <calcPr calcId="125725"/>
</workbook>
</file>

<file path=xl/calcChain.xml><?xml version="1.0" encoding="utf-8"?>
<calcChain xmlns="http://schemas.openxmlformats.org/spreadsheetml/2006/main">
  <c r="L27" i="9"/>
  <c r="K27"/>
  <c r="V54" i="1" l="1"/>
  <c r="V10"/>
  <c r="N4" i="8"/>
  <c r="S4"/>
  <c r="N4" i="1"/>
  <c r="V57" i="8"/>
  <c r="W57" s="1"/>
  <c r="V56"/>
  <c r="W56" s="1"/>
  <c r="V55"/>
  <c r="W55" s="1"/>
  <c r="V54"/>
  <c r="W54" s="1"/>
  <c r="V53"/>
  <c r="W53" s="1"/>
  <c r="V52"/>
  <c r="W52" s="1"/>
  <c r="V51"/>
  <c r="W51" s="1"/>
  <c r="V50"/>
  <c r="W50" s="1"/>
  <c r="V49"/>
  <c r="W49" s="1"/>
  <c r="V48"/>
  <c r="W48" s="1"/>
  <c r="V47"/>
  <c r="W47" s="1"/>
  <c r="V46"/>
  <c r="W46" s="1"/>
  <c r="X45"/>
  <c r="V45"/>
  <c r="W45" s="1"/>
  <c r="V44"/>
  <c r="W44" s="1"/>
  <c r="V43"/>
  <c r="W43" s="1"/>
  <c r="Y42"/>
  <c r="X42"/>
  <c r="V42"/>
  <c r="W42" s="1"/>
  <c r="V41"/>
  <c r="W41" s="1"/>
  <c r="V40"/>
  <c r="W40" s="1"/>
  <c r="V39"/>
  <c r="W39" s="1"/>
  <c r="V38"/>
  <c r="W38" s="1"/>
  <c r="V37"/>
  <c r="W37" s="1"/>
  <c r="V36"/>
  <c r="W36" s="1"/>
  <c r="V35"/>
  <c r="W35" s="1"/>
  <c r="V34"/>
  <c r="W34" s="1"/>
  <c r="V33"/>
  <c r="W33" s="1"/>
  <c r="V32"/>
  <c r="W32" s="1"/>
  <c r="V31"/>
  <c r="W31" s="1"/>
  <c r="V30"/>
  <c r="W30" s="1"/>
  <c r="X29"/>
  <c r="V29"/>
  <c r="W29" s="1"/>
  <c r="V28"/>
  <c r="W28" s="1"/>
  <c r="V27"/>
  <c r="W27" s="1"/>
  <c r="F45" i="9" s="1"/>
  <c r="V26" i="8"/>
  <c r="W26" s="1"/>
  <c r="V25"/>
  <c r="W25" s="1"/>
  <c r="V24"/>
  <c r="W24" s="1"/>
  <c r="Y23"/>
  <c r="X23"/>
  <c r="V23"/>
  <c r="W23" s="1"/>
  <c r="V22"/>
  <c r="W22" s="1"/>
  <c r="V21"/>
  <c r="W21" s="1"/>
  <c r="V20"/>
  <c r="W20" s="1"/>
  <c r="V19"/>
  <c r="W19" s="1"/>
  <c r="V18"/>
  <c r="W18" s="1"/>
  <c r="V17"/>
  <c r="W17" s="1"/>
  <c r="V16"/>
  <c r="W16" s="1"/>
  <c r="V15"/>
  <c r="W15" s="1"/>
  <c r="V14"/>
  <c r="W14" s="1"/>
  <c r="V13"/>
  <c r="W13" s="1"/>
  <c r="V12"/>
  <c r="W12" s="1"/>
  <c r="X11"/>
  <c r="V11"/>
  <c r="W11" s="1"/>
  <c r="V10"/>
  <c r="V9"/>
  <c r="W9" s="1"/>
  <c r="V8"/>
  <c r="W8" s="1"/>
  <c r="V7"/>
  <c r="W7" s="1"/>
  <c r="V6"/>
  <c r="W6" s="1"/>
  <c r="U4"/>
  <c r="T4"/>
  <c r="R4"/>
  <c r="Q4"/>
  <c r="P4"/>
  <c r="O4"/>
  <c r="M4"/>
  <c r="L4"/>
  <c r="W10" l="1"/>
  <c r="Y10"/>
  <c r="H45" i="9"/>
  <c r="I45"/>
  <c r="X15" i="8"/>
  <c r="G45" i="9"/>
  <c r="Y46" i="8"/>
  <c r="X49"/>
  <c r="E45" i="9"/>
  <c r="Y30" i="8"/>
  <c r="X33"/>
  <c r="X54"/>
  <c r="I3"/>
  <c r="X13"/>
  <c r="X19"/>
  <c r="X22"/>
  <c r="X34"/>
  <c r="Y38"/>
  <c r="X41"/>
  <c r="X50"/>
  <c r="Y54"/>
  <c r="X57"/>
  <c r="G21" i="9"/>
  <c r="X26" i="8"/>
  <c r="X38"/>
  <c r="X30"/>
  <c r="Y34"/>
  <c r="X37"/>
  <c r="X46"/>
  <c r="Y50"/>
  <c r="X53"/>
  <c r="X6"/>
  <c r="X9"/>
  <c r="X17"/>
  <c r="Y22"/>
  <c r="Y29"/>
  <c r="Y33"/>
  <c r="Y37"/>
  <c r="Y41"/>
  <c r="Y45"/>
  <c r="Y49"/>
  <c r="Y53"/>
  <c r="Y57"/>
  <c r="X21"/>
  <c r="X25"/>
  <c r="X28"/>
  <c r="X32"/>
  <c r="X36"/>
  <c r="X40"/>
  <c r="X44"/>
  <c r="X48"/>
  <c r="X52"/>
  <c r="X56"/>
  <c r="Y24"/>
  <c r="Y27"/>
  <c r="Y35"/>
  <c r="Y39"/>
  <c r="Y43"/>
  <c r="Y47"/>
  <c r="Y51"/>
  <c r="Y55"/>
  <c r="Y20"/>
  <c r="Y31"/>
  <c r="X12"/>
  <c r="X14"/>
  <c r="X16"/>
  <c r="X18"/>
  <c r="X20"/>
  <c r="Y21"/>
  <c r="X24"/>
  <c r="Y25"/>
  <c r="X27"/>
  <c r="Y28"/>
  <c r="X31"/>
  <c r="Y32"/>
  <c r="X35"/>
  <c r="Y36"/>
  <c r="X39"/>
  <c r="Y40"/>
  <c r="X43"/>
  <c r="Y44"/>
  <c r="X47"/>
  <c r="Y48"/>
  <c r="X51"/>
  <c r="Y52"/>
  <c r="X55"/>
  <c r="Y56"/>
  <c r="X8"/>
  <c r="X10"/>
  <c r="V5"/>
  <c r="X7"/>
  <c r="W5"/>
  <c r="Y6"/>
  <c r="Y7"/>
  <c r="Y8"/>
  <c r="Y9"/>
  <c r="Y11"/>
  <c r="Y12"/>
  <c r="Y13"/>
  <c r="Y14"/>
  <c r="Y15"/>
  <c r="Y16"/>
  <c r="Y17"/>
  <c r="Y18"/>
  <c r="Y19"/>
  <c r="Y26"/>
  <c r="V11" i="1"/>
  <c r="W11" s="1"/>
  <c r="F27" i="9" l="1"/>
  <c r="X5" i="8"/>
  <c r="Y5"/>
  <c r="I2"/>
  <c r="Y11" i="1"/>
  <c r="Y54"/>
  <c r="S4"/>
  <c r="V39"/>
  <c r="Y39" s="1"/>
  <c r="V40"/>
  <c r="W40" s="1"/>
  <c r="V41"/>
  <c r="Y41" s="1"/>
  <c r="V42"/>
  <c r="W42" s="1"/>
  <c r="V43"/>
  <c r="W43" s="1"/>
  <c r="V44"/>
  <c r="Y44" s="1"/>
  <c r="V45"/>
  <c r="Y45" s="1"/>
  <c r="V46"/>
  <c r="Y46" s="1"/>
  <c r="V47"/>
  <c r="W47" s="1"/>
  <c r="V48"/>
  <c r="Y48" s="1"/>
  <c r="V49"/>
  <c r="Y49" s="1"/>
  <c r="V50"/>
  <c r="X50" s="1"/>
  <c r="V51"/>
  <c r="W51" s="1"/>
  <c r="V52"/>
  <c r="Y52" s="1"/>
  <c r="V53"/>
  <c r="Y53" s="1"/>
  <c r="V55"/>
  <c r="Y55" s="1"/>
  <c r="V56"/>
  <c r="Y56" s="1"/>
  <c r="V57"/>
  <c r="Y57" s="1"/>
  <c r="V38"/>
  <c r="X38" s="1"/>
  <c r="W41"/>
  <c r="W44"/>
  <c r="W50"/>
  <c r="W52"/>
  <c r="W54"/>
  <c r="W56"/>
  <c r="W57"/>
  <c r="X44"/>
  <c r="X48"/>
  <c r="X52"/>
  <c r="X54"/>
  <c r="V35"/>
  <c r="X35" s="1"/>
  <c r="V30"/>
  <c r="X30" s="1"/>
  <c r="V21"/>
  <c r="X21" s="1"/>
  <c r="V22"/>
  <c r="Y22" s="1"/>
  <c r="V23"/>
  <c r="X23" s="1"/>
  <c r="V20"/>
  <c r="Y20" s="1"/>
  <c r="V16"/>
  <c r="X16" s="1"/>
  <c r="V17"/>
  <c r="Y17" s="1"/>
  <c r="V15"/>
  <c r="X15" s="1"/>
  <c r="V18"/>
  <c r="Y18" s="1"/>
  <c r="V14"/>
  <c r="W14" s="1"/>
  <c r="V13"/>
  <c r="W13" s="1"/>
  <c r="V12"/>
  <c r="Y12" s="1"/>
  <c r="Y42" l="1"/>
  <c r="X46"/>
  <c r="X55"/>
  <c r="X39"/>
  <c r="W46"/>
  <c r="Y50"/>
  <c r="X57"/>
  <c r="X42"/>
  <c r="W55"/>
  <c r="W48"/>
  <c r="W16"/>
  <c r="Y30"/>
  <c r="W15"/>
  <c r="W30"/>
  <c r="X56"/>
  <c r="W38"/>
  <c r="Y40"/>
  <c r="Y16"/>
  <c r="X17"/>
  <c r="W22"/>
  <c r="X22"/>
  <c r="Y38"/>
  <c r="Y14"/>
  <c r="W17"/>
  <c r="W23"/>
  <c r="X53"/>
  <c r="X49"/>
  <c r="X45"/>
  <c r="X41"/>
  <c r="W53"/>
  <c r="W49"/>
  <c r="W45"/>
  <c r="W39"/>
  <c r="W35"/>
  <c r="Y51"/>
  <c r="Y47"/>
  <c r="Y43"/>
  <c r="Y35"/>
  <c r="Y23"/>
  <c r="Y15"/>
  <c r="G23" i="9"/>
  <c r="X51" i="1"/>
  <c r="X47"/>
  <c r="X43"/>
  <c r="X13"/>
  <c r="Y21"/>
  <c r="Y13"/>
  <c r="W21"/>
  <c r="X40"/>
  <c r="X14"/>
  <c r="Y10"/>
  <c r="V29"/>
  <c r="V9"/>
  <c r="V8"/>
  <c r="Y8" s="1"/>
  <c r="W29" l="1"/>
  <c r="Y29"/>
  <c r="X29"/>
  <c r="W9"/>
  <c r="Y9"/>
  <c r="W8"/>
  <c r="X8"/>
  <c r="W10"/>
  <c r="X10"/>
  <c r="X9"/>
  <c r="I41" i="9" l="1"/>
  <c r="I17" s="1"/>
  <c r="X20" i="1"/>
  <c r="W20" l="1"/>
  <c r="U4"/>
  <c r="T4"/>
  <c r="O4"/>
  <c r="P4"/>
  <c r="Q4"/>
  <c r="R4"/>
  <c r="M4"/>
  <c r="L4"/>
  <c r="E21" i="9" s="1"/>
  <c r="V6" i="1"/>
  <c r="V7"/>
  <c r="W12"/>
  <c r="W18"/>
  <c r="V19"/>
  <c r="V24"/>
  <c r="V25"/>
  <c r="V26"/>
  <c r="V27"/>
  <c r="V28"/>
  <c r="V31"/>
  <c r="V32"/>
  <c r="V33"/>
  <c r="V34"/>
  <c r="V36"/>
  <c r="V37"/>
  <c r="I21" i="9" l="1"/>
  <c r="Y32" i="1"/>
  <c r="W32"/>
  <c r="X32"/>
  <c r="W19"/>
  <c r="Y19"/>
  <c r="E23" i="9"/>
  <c r="I23"/>
  <c r="Y37" i="1"/>
  <c r="W37"/>
  <c r="X37"/>
  <c r="W27"/>
  <c r="Y27"/>
  <c r="X34"/>
  <c r="Y34"/>
  <c r="W34"/>
  <c r="W28"/>
  <c r="Y28"/>
  <c r="W24"/>
  <c r="Y24"/>
  <c r="F23" i="9"/>
  <c r="H23"/>
  <c r="W26" i="1"/>
  <c r="Y26"/>
  <c r="Y33"/>
  <c r="W33"/>
  <c r="X33"/>
  <c r="X36"/>
  <c r="Y36"/>
  <c r="W36"/>
  <c r="W31"/>
  <c r="X31"/>
  <c r="Y31"/>
  <c r="W25"/>
  <c r="Y25"/>
  <c r="G41" i="9"/>
  <c r="G17" s="1"/>
  <c r="H21"/>
  <c r="F21"/>
  <c r="X6" i="1"/>
  <c r="W6"/>
  <c r="Y6"/>
  <c r="V5"/>
  <c r="W7"/>
  <c r="X7"/>
  <c r="Y7"/>
  <c r="X24"/>
  <c r="X28"/>
  <c r="X18"/>
  <c r="X26"/>
  <c r="X19"/>
  <c r="X25"/>
  <c r="X27"/>
  <c r="X11"/>
  <c r="X12"/>
  <c r="F41" i="9" l="1"/>
  <c r="F17" s="1"/>
  <c r="E41"/>
  <c r="E17" s="1"/>
  <c r="H41"/>
  <c r="H17" s="1"/>
  <c r="I3" i="1"/>
  <c r="X5"/>
  <c r="W5"/>
  <c r="Y5"/>
  <c r="I2"/>
  <c r="H26" i="9" l="1"/>
  <c r="E27"/>
  <c r="G13"/>
  <c r="I13"/>
</calcChain>
</file>

<file path=xl/sharedStrings.xml><?xml version="1.0" encoding="utf-8"?>
<sst xmlns="http://schemas.openxmlformats.org/spreadsheetml/2006/main" count="471" uniqueCount="230">
  <si>
    <t>Nom</t>
  </si>
  <si>
    <t>Image</t>
  </si>
  <si>
    <t>taille</t>
  </si>
  <si>
    <t>Long. Max</t>
  </si>
  <si>
    <t>Larg. Max</t>
  </si>
  <si>
    <t>Hauteur</t>
  </si>
  <si>
    <t>(option)</t>
  </si>
  <si>
    <t>Prix unitaire</t>
  </si>
  <si>
    <t>total set</t>
  </si>
  <si>
    <t>total volumes</t>
  </si>
  <si>
    <t>poids</t>
  </si>
  <si>
    <t>CRUXER 1</t>
  </si>
  <si>
    <t>CRUXER 2</t>
  </si>
  <si>
    <t>CRUXER 3</t>
  </si>
  <si>
    <t>PYRA FLAT 1</t>
  </si>
  <si>
    <t>PYRA FLAT 2</t>
  </si>
  <si>
    <t>PYRA FLAT 3</t>
  </si>
  <si>
    <t>PYRA FLAT 4</t>
  </si>
  <si>
    <t>PYRA FLAT 5</t>
  </si>
  <si>
    <t>PYRA ASY 1</t>
  </si>
  <si>
    <t>PYRA ASY 2</t>
  </si>
  <si>
    <t>PYRA ASY 3</t>
  </si>
  <si>
    <t>PYRA ASY 4</t>
  </si>
  <si>
    <t>PYRA ASY 5</t>
  </si>
  <si>
    <t>XL</t>
  </si>
  <si>
    <t>XXL</t>
  </si>
  <si>
    <t>L</t>
  </si>
  <si>
    <t>M</t>
  </si>
  <si>
    <t>S</t>
  </si>
  <si>
    <t>PYRA V CUT 1</t>
  </si>
  <si>
    <t>PYRA V CUT 2</t>
  </si>
  <si>
    <t>PYRA V CUT 3</t>
  </si>
  <si>
    <t>PYRA ARROW 1</t>
  </si>
  <si>
    <t>PYRA ARROW 2</t>
  </si>
  <si>
    <t>PYRA ARROW 3</t>
  </si>
  <si>
    <t>CRUXER 4</t>
  </si>
  <si>
    <t>RAL 9005</t>
  </si>
  <si>
    <t>RAL 5021</t>
  </si>
  <si>
    <t>Hors taxes</t>
  </si>
  <si>
    <t>pièces par</t>
  </si>
  <si>
    <t>set</t>
  </si>
  <si>
    <t>cm</t>
  </si>
  <si>
    <t>RAL 1021</t>
  </si>
  <si>
    <t>RAL 9010</t>
  </si>
  <si>
    <t>RAL 4006</t>
  </si>
  <si>
    <r>
      <rPr>
        <b/>
        <sz val="11"/>
        <color theme="0"/>
        <rFont val="Calibri"/>
        <family val="2"/>
        <scheme val="minor"/>
      </rPr>
      <t>RAL</t>
    </r>
    <r>
      <rPr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3020</t>
    </r>
  </si>
  <si>
    <t>RAL 1033</t>
  </si>
  <si>
    <t>RAL 6018</t>
  </si>
  <si>
    <t>RAL 3015</t>
  </si>
  <si>
    <t>Wanga 1</t>
  </si>
  <si>
    <t>Wanga 2</t>
  </si>
  <si>
    <t>Wanga 3</t>
  </si>
  <si>
    <t>Wanga 4</t>
  </si>
  <si>
    <t xml:space="preserve">  </t>
  </si>
  <si>
    <t xml:space="preserve">Qte inserts </t>
  </si>
  <si>
    <t>Kg</t>
  </si>
  <si>
    <t>FLAT ERIC 20° 1</t>
  </si>
  <si>
    <t xml:space="preserve">FLAT ERIC 20° 2 </t>
  </si>
  <si>
    <t>FLAT ERIC 20° 3</t>
  </si>
  <si>
    <t>FLAT ERIC 30° 1</t>
  </si>
  <si>
    <t>FLAT ERIC 30° 2</t>
  </si>
  <si>
    <t>FLAT ERIC 30° 3</t>
  </si>
  <si>
    <t>KICKER 1</t>
  </si>
  <si>
    <t>KICKER 2</t>
  </si>
  <si>
    <t>PINCE 1</t>
  </si>
  <si>
    <t>PINCE 2</t>
  </si>
  <si>
    <t>PYRA DELTA 1</t>
  </si>
  <si>
    <t>PYRA DELTA 2</t>
  </si>
  <si>
    <t>PYRA DELTA 3</t>
  </si>
  <si>
    <t>PYRA DELTA 4</t>
  </si>
  <si>
    <t>PYRA DELTA 5</t>
  </si>
  <si>
    <t>DISKO</t>
  </si>
  <si>
    <t>ORGUE</t>
  </si>
  <si>
    <t>RIOT 1</t>
  </si>
  <si>
    <t>RIOT 2</t>
  </si>
  <si>
    <t>RIOT 3</t>
  </si>
  <si>
    <t>RAL 7036</t>
  </si>
  <si>
    <t xml:space="preserve">L </t>
  </si>
  <si>
    <t>POUTRE 120 - 68 °</t>
  </si>
  <si>
    <t>POUTRE 120 - 90 °</t>
  </si>
  <si>
    <t xml:space="preserve">POUTRE 120 - 112 ° </t>
  </si>
  <si>
    <t>POUTRE 180 - 68°</t>
  </si>
  <si>
    <t>POUTRE 180 - 90°</t>
  </si>
  <si>
    <t>POUTRE 180 - 112°</t>
  </si>
  <si>
    <t>CRUXER 5</t>
  </si>
  <si>
    <t>FLAT ERIC 30° XXL</t>
  </si>
  <si>
    <t>45 les Aubergeries</t>
  </si>
  <si>
    <t>05380 Châteauroux les Alpes</t>
  </si>
  <si>
    <t xml:space="preserve">Téléphone : </t>
  </si>
  <si>
    <t xml:space="preserve">Email : </t>
  </si>
  <si>
    <t xml:space="preserve">Total prises </t>
  </si>
  <si>
    <t>Tél. : +33 (0)6 10 30 32 87</t>
  </si>
  <si>
    <t>Qte</t>
  </si>
  <si>
    <t>Prix HT</t>
  </si>
  <si>
    <t>Total volumes</t>
  </si>
  <si>
    <t>Quantité par taille</t>
  </si>
  <si>
    <t>Quantité par type</t>
  </si>
  <si>
    <t>full</t>
  </si>
  <si>
    <t>bi-texture</t>
  </si>
  <si>
    <t>Poids total</t>
  </si>
  <si>
    <t>KG</t>
  </si>
  <si>
    <t>euros HT</t>
  </si>
  <si>
    <t>poids KG</t>
  </si>
  <si>
    <t>sous total HT</t>
  </si>
  <si>
    <t>Note : les parties bois apparent des volumes dual-texture peuvent</t>
  </si>
  <si>
    <t>BI-1</t>
  </si>
  <si>
    <t>BI-2</t>
  </si>
  <si>
    <t>BI-3</t>
  </si>
  <si>
    <t>BI-4</t>
  </si>
  <si>
    <t>BI-5</t>
  </si>
  <si>
    <t>BI-6</t>
  </si>
  <si>
    <t>BI-7</t>
  </si>
  <si>
    <t>BI-8</t>
  </si>
  <si>
    <t>BI-9</t>
  </si>
  <si>
    <t>BI-10</t>
  </si>
  <si>
    <t>BI-11</t>
  </si>
  <si>
    <t>BI-12</t>
  </si>
  <si>
    <t>BI-13</t>
  </si>
  <si>
    <t>BI-14</t>
  </si>
  <si>
    <t>BI-15</t>
  </si>
  <si>
    <t>BI-16</t>
  </si>
  <si>
    <t>BI-17</t>
  </si>
  <si>
    <t>BI-18</t>
  </si>
  <si>
    <t>BI-19</t>
  </si>
  <si>
    <t>BI-20</t>
  </si>
  <si>
    <t>BI-21</t>
  </si>
  <si>
    <t>BI-22</t>
  </si>
  <si>
    <t>BI-23</t>
  </si>
  <si>
    <t>BI-24</t>
  </si>
  <si>
    <t>BI-25</t>
  </si>
  <si>
    <t>BI-26</t>
  </si>
  <si>
    <t>BI-27</t>
  </si>
  <si>
    <t>BI-28</t>
  </si>
  <si>
    <t>BI-29</t>
  </si>
  <si>
    <t>BI-30</t>
  </si>
  <si>
    <t>BI-31</t>
  </si>
  <si>
    <t>BI-32</t>
  </si>
  <si>
    <t>BI-33</t>
  </si>
  <si>
    <t>BI-34</t>
  </si>
  <si>
    <t>BI-35</t>
  </si>
  <si>
    <t>BI-36</t>
  </si>
  <si>
    <t>BI-37</t>
  </si>
  <si>
    <t>BI-38</t>
  </si>
  <si>
    <t>BI-39</t>
  </si>
  <si>
    <t>BI-40</t>
  </si>
  <si>
    <t>BI-41</t>
  </si>
  <si>
    <t>BI-42</t>
  </si>
  <si>
    <t>BI-43</t>
  </si>
  <si>
    <t>BI-44</t>
  </si>
  <si>
    <t>BI-45</t>
  </si>
  <si>
    <t>BI-46</t>
  </si>
  <si>
    <t>BI-47</t>
  </si>
  <si>
    <t>BI-48</t>
  </si>
  <si>
    <t>BI-49</t>
  </si>
  <si>
    <t>BI-50</t>
  </si>
  <si>
    <t>BI-51</t>
  </si>
  <si>
    <t>BI-52</t>
  </si>
  <si>
    <t xml:space="preserve">Réf. </t>
  </si>
  <si>
    <t>nombre de volumes :</t>
  </si>
  <si>
    <t>Prix :</t>
  </si>
  <si>
    <t xml:space="preserve">            êtres peintes à la couleur de votre choix sans supplément.</t>
  </si>
  <si>
    <t>FU-1</t>
  </si>
  <si>
    <t>FU-2</t>
  </si>
  <si>
    <t>FU-3</t>
  </si>
  <si>
    <t>FU-4</t>
  </si>
  <si>
    <t>FU-5</t>
  </si>
  <si>
    <t>FU-6</t>
  </si>
  <si>
    <t>FU-7</t>
  </si>
  <si>
    <t>FU-8</t>
  </si>
  <si>
    <t>FU-9</t>
  </si>
  <si>
    <t>FU-10</t>
  </si>
  <si>
    <t>FU-11</t>
  </si>
  <si>
    <t>FU-12</t>
  </si>
  <si>
    <t>FU-13</t>
  </si>
  <si>
    <t>FU-14</t>
  </si>
  <si>
    <t>FU-15</t>
  </si>
  <si>
    <t>FU-16</t>
  </si>
  <si>
    <t>FU-17</t>
  </si>
  <si>
    <t>FU-18</t>
  </si>
  <si>
    <t>FU-19</t>
  </si>
  <si>
    <t>FU-20</t>
  </si>
  <si>
    <t>FU-21</t>
  </si>
  <si>
    <t>FU-22</t>
  </si>
  <si>
    <t>FU-23</t>
  </si>
  <si>
    <t>FU-24</t>
  </si>
  <si>
    <t>FU-25</t>
  </si>
  <si>
    <t>FU-26</t>
  </si>
  <si>
    <t>FU-27</t>
  </si>
  <si>
    <t>FU-28</t>
  </si>
  <si>
    <t>FU-29</t>
  </si>
  <si>
    <t>FU-30</t>
  </si>
  <si>
    <t>FU-31</t>
  </si>
  <si>
    <t>FU-32</t>
  </si>
  <si>
    <t>FU-33</t>
  </si>
  <si>
    <t>FU-34</t>
  </si>
  <si>
    <t>FU-35</t>
  </si>
  <si>
    <t>FU-36</t>
  </si>
  <si>
    <t>FU-37</t>
  </si>
  <si>
    <t>FU-38</t>
  </si>
  <si>
    <t>FU-39</t>
  </si>
  <si>
    <t>FU-40</t>
  </si>
  <si>
    <t>FU-41</t>
  </si>
  <si>
    <t>FU-42</t>
  </si>
  <si>
    <t>FU-43</t>
  </si>
  <si>
    <t>FU-44</t>
  </si>
  <si>
    <t>FU-45</t>
  </si>
  <si>
    <t>FU-46</t>
  </si>
  <si>
    <t>FU-47</t>
  </si>
  <si>
    <t>FU-48</t>
  </si>
  <si>
    <t>FU-49</t>
  </si>
  <si>
    <t>FU-50</t>
  </si>
  <si>
    <t>FU-51</t>
  </si>
  <si>
    <t>FU-52</t>
  </si>
  <si>
    <t xml:space="preserve">Les prix sont donnés ici à titre indicaif. </t>
  </si>
  <si>
    <t>Quantité par taille FULL GRIP</t>
  </si>
  <si>
    <t>Quantité par taille DUAL TEXURE</t>
  </si>
  <si>
    <t>Quantité SET par couleur</t>
  </si>
  <si>
    <t>Contact :</t>
  </si>
  <si>
    <r>
      <rPr>
        <b/>
        <sz val="11"/>
        <color theme="1"/>
        <rFont val="Calibri"/>
        <family val="2"/>
        <scheme val="minor"/>
      </rPr>
      <t>Client</t>
    </r>
    <r>
      <rPr>
        <sz val="11"/>
        <color theme="1"/>
        <rFont val="Calibri"/>
        <family val="2"/>
        <scheme val="minor"/>
      </rPr>
      <t xml:space="preserve"> </t>
    </r>
  </si>
  <si>
    <t xml:space="preserve">Livraison </t>
  </si>
  <si>
    <t>Adresse :</t>
  </si>
  <si>
    <t xml:space="preserve">Ville : </t>
  </si>
  <si>
    <t>Pays :</t>
  </si>
  <si>
    <t>Note :</t>
  </si>
  <si>
    <t>Code postal :</t>
  </si>
  <si>
    <t xml:space="preserve">E-mail : </t>
  </si>
  <si>
    <t>sylvholds@gmail.com</t>
  </si>
  <si>
    <t>Retrounez moi ce formulaire une fois</t>
  </si>
  <si>
    <t>un devis prenant en compte les frais de port.</t>
  </si>
  <si>
    <t xml:space="preserve">complété et je reviendrais vers vous avec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</si>
</sst>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E39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7A9A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17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0" fillId="0" borderId="5" xfId="0" applyBorder="1"/>
    <xf numFmtId="0" fontId="0" fillId="0" borderId="0" xfId="0" applyNumberFormat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19" borderId="0" xfId="0" applyFill="1" applyBorder="1" applyAlignment="1" applyProtection="1">
      <alignment horizontal="center" vertical="center"/>
      <protection locked="0"/>
    </xf>
    <xf numFmtId="0" fontId="0" fillId="18" borderId="0" xfId="0" applyFill="1" applyBorder="1" applyAlignment="1" applyProtection="1">
      <alignment horizontal="center" vertical="center"/>
      <protection locked="0"/>
    </xf>
    <xf numFmtId="0" fontId="0" fillId="8" borderId="0" xfId="0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 applyProtection="1">
      <alignment horizontal="center" vertical="center"/>
      <protection locked="0"/>
    </xf>
    <xf numFmtId="0" fontId="0" fillId="13" borderId="0" xfId="0" applyFill="1" applyBorder="1" applyAlignment="1" applyProtection="1">
      <alignment horizontal="center" vertical="center"/>
      <protection locked="0"/>
    </xf>
    <xf numFmtId="0" fontId="0" fillId="15" borderId="0" xfId="0" applyFill="1" applyBorder="1" applyAlignment="1" applyProtection="1">
      <alignment horizontal="center" vertical="center"/>
      <protection locked="0"/>
    </xf>
    <xf numFmtId="0" fontId="0" fillId="14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16" borderId="0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19" borderId="7" xfId="0" applyFill="1" applyBorder="1" applyAlignment="1" applyProtection="1">
      <alignment horizontal="center" vertical="center"/>
      <protection locked="0"/>
    </xf>
    <xf numFmtId="0" fontId="0" fillId="18" borderId="7" xfId="0" applyFill="1" applyBorder="1" applyAlignment="1" applyProtection="1">
      <alignment horizontal="center" vertical="center"/>
      <protection locked="0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13" borderId="7" xfId="0" applyFill="1" applyBorder="1" applyAlignment="1" applyProtection="1">
      <alignment horizontal="center" vertical="center"/>
      <protection locked="0"/>
    </xf>
    <xf numFmtId="0" fontId="0" fillId="15" borderId="7" xfId="0" applyFill="1" applyBorder="1" applyAlignment="1" applyProtection="1">
      <alignment horizontal="center" vertical="center"/>
      <protection locked="0"/>
    </xf>
    <xf numFmtId="0" fontId="0" fillId="14" borderId="7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16" borderId="7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19" borderId="5" xfId="0" applyFill="1" applyBorder="1" applyAlignment="1" applyProtection="1">
      <alignment horizontal="center" vertical="center"/>
      <protection locked="0"/>
    </xf>
    <xf numFmtId="0" fontId="0" fillId="18" borderId="5" xfId="0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12" borderId="5" xfId="0" applyFill="1" applyBorder="1" applyAlignment="1" applyProtection="1">
      <alignment horizontal="center" vertical="center"/>
      <protection locked="0"/>
    </xf>
    <xf numFmtId="0" fontId="0" fillId="13" borderId="5" xfId="0" applyFill="1" applyBorder="1" applyAlignment="1" applyProtection="1">
      <alignment horizontal="center" vertical="center"/>
      <protection locked="0"/>
    </xf>
    <xf numFmtId="0" fontId="0" fillId="15" borderId="5" xfId="0" applyFill="1" applyBorder="1" applyAlignment="1" applyProtection="1">
      <alignment horizontal="center" vertical="center"/>
      <protection locked="0"/>
    </xf>
    <xf numFmtId="0" fontId="0" fillId="14" borderId="5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16" borderId="5" xfId="0" applyFill="1" applyBorder="1" applyAlignment="1" applyProtection="1">
      <alignment horizontal="center" vertical="center"/>
      <protection locked="0"/>
    </xf>
    <xf numFmtId="0" fontId="0" fillId="13" borderId="13" xfId="0" applyFill="1" applyBorder="1" applyAlignment="1" applyProtection="1">
      <alignment horizontal="left"/>
      <protection locked="0"/>
    </xf>
    <xf numFmtId="0" fontId="0" fillId="13" borderId="14" xfId="0" applyFill="1" applyBorder="1" applyAlignment="1" applyProtection="1">
      <alignment horizontal="left"/>
      <protection locked="0"/>
    </xf>
    <xf numFmtId="0" fontId="0" fillId="13" borderId="12" xfId="0" applyFill="1" applyBorder="1" applyAlignment="1" applyProtection="1">
      <alignment horizontal="left"/>
    </xf>
    <xf numFmtId="0" fontId="0" fillId="13" borderId="13" xfId="0" applyFill="1" applyBorder="1" applyAlignment="1" applyProtection="1">
      <alignment horizontal="left"/>
    </xf>
    <xf numFmtId="0" fontId="0" fillId="13" borderId="14" xfId="0" applyFill="1" applyBorder="1" applyAlignment="1" applyProtection="1">
      <alignment horizontal="left"/>
    </xf>
    <xf numFmtId="0" fontId="2" fillId="13" borderId="12" xfId="0" applyFont="1" applyFill="1" applyBorder="1" applyAlignment="1" applyProtection="1">
      <alignment horizontal="left"/>
    </xf>
    <xf numFmtId="0" fontId="0" fillId="16" borderId="0" xfId="0" applyFill="1" applyBorder="1" applyAlignment="1" applyProtection="1">
      <alignment horizontal="left"/>
      <protection locked="0"/>
    </xf>
    <xf numFmtId="0" fontId="0" fillId="16" borderId="9" xfId="0" applyFill="1" applyBorder="1" applyAlignment="1" applyProtection="1">
      <alignment horizontal="left"/>
      <protection locked="0"/>
    </xf>
    <xf numFmtId="0" fontId="0" fillId="16" borderId="7" xfId="0" applyFill="1" applyBorder="1" applyAlignment="1" applyProtection="1">
      <alignment horizontal="left"/>
      <protection locked="0"/>
    </xf>
    <xf numFmtId="0" fontId="0" fillId="16" borderId="10" xfId="0" applyFill="1" applyBorder="1" applyAlignment="1" applyProtection="1">
      <alignment horizontal="left"/>
      <protection locked="0"/>
    </xf>
    <xf numFmtId="0" fontId="0" fillId="16" borderId="11" xfId="0" applyFill="1" applyBorder="1" applyAlignment="1" applyProtection="1">
      <alignment horizontal="left"/>
      <protection locked="0"/>
    </xf>
    <xf numFmtId="0" fontId="0" fillId="16" borderId="8" xfId="0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1" applyAlignment="1" applyProtection="1"/>
  </cellXfs>
  <cellStyles count="2">
    <cellStyle name="Lien hypertexte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7A9A3"/>
      <color rgb="FFFFCCFF"/>
      <color rgb="FFFF6699"/>
      <color rgb="FFFCE39C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4.jpeg"/><Relationship Id="rId21" Type="http://schemas.openxmlformats.org/officeDocument/2006/relationships/image" Target="../media/image21.jpeg"/><Relationship Id="rId7" Type="http://schemas.openxmlformats.org/officeDocument/2006/relationships/image" Target="../media/image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3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1.jpeg"/><Relationship Id="rId5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5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jpeg"/><Relationship Id="rId13" Type="http://schemas.openxmlformats.org/officeDocument/2006/relationships/image" Target="../media/image33.jpeg"/><Relationship Id="rId18" Type="http://schemas.openxmlformats.org/officeDocument/2006/relationships/image" Target="../media/image38.jpeg"/><Relationship Id="rId3" Type="http://schemas.openxmlformats.org/officeDocument/2006/relationships/image" Target="../media/image1.jpeg"/><Relationship Id="rId21" Type="http://schemas.openxmlformats.org/officeDocument/2006/relationships/image" Target="../media/image41.jpeg"/><Relationship Id="rId7" Type="http://schemas.openxmlformats.org/officeDocument/2006/relationships/image" Target="../media/image27.jpeg"/><Relationship Id="rId12" Type="http://schemas.openxmlformats.org/officeDocument/2006/relationships/image" Target="../media/image32.jpeg"/><Relationship Id="rId17" Type="http://schemas.openxmlformats.org/officeDocument/2006/relationships/image" Target="../media/image37.jpeg"/><Relationship Id="rId2" Type="http://schemas.openxmlformats.org/officeDocument/2006/relationships/image" Target="../media/image23.jpeg"/><Relationship Id="rId16" Type="http://schemas.openxmlformats.org/officeDocument/2006/relationships/image" Target="../media/image36.jpeg"/><Relationship Id="rId20" Type="http://schemas.openxmlformats.org/officeDocument/2006/relationships/image" Target="../media/image40.jpeg"/><Relationship Id="rId1" Type="http://schemas.openxmlformats.org/officeDocument/2006/relationships/image" Target="../media/image13.jpeg"/><Relationship Id="rId6" Type="http://schemas.openxmlformats.org/officeDocument/2006/relationships/image" Target="../media/image26.jpeg"/><Relationship Id="rId11" Type="http://schemas.openxmlformats.org/officeDocument/2006/relationships/image" Target="../media/image31.jpeg"/><Relationship Id="rId5" Type="http://schemas.openxmlformats.org/officeDocument/2006/relationships/image" Target="../media/image25.jpeg"/><Relationship Id="rId15" Type="http://schemas.openxmlformats.org/officeDocument/2006/relationships/image" Target="../media/image35.jpeg"/><Relationship Id="rId23" Type="http://schemas.openxmlformats.org/officeDocument/2006/relationships/image" Target="../media/image43.jpeg"/><Relationship Id="rId10" Type="http://schemas.openxmlformats.org/officeDocument/2006/relationships/image" Target="../media/image30.jpeg"/><Relationship Id="rId19" Type="http://schemas.openxmlformats.org/officeDocument/2006/relationships/image" Target="../media/image39.jpeg"/><Relationship Id="rId4" Type="http://schemas.openxmlformats.org/officeDocument/2006/relationships/image" Target="../media/image24.jpeg"/><Relationship Id="rId9" Type="http://schemas.openxmlformats.org/officeDocument/2006/relationships/image" Target="../media/image29.jpeg"/><Relationship Id="rId14" Type="http://schemas.openxmlformats.org/officeDocument/2006/relationships/image" Target="../media/image34.jpeg"/><Relationship Id="rId22" Type="http://schemas.openxmlformats.org/officeDocument/2006/relationships/image" Target="../media/image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104775</xdr:rowOff>
    </xdr:from>
    <xdr:to>
      <xdr:col>3</xdr:col>
      <xdr:colOff>238125</xdr:colOff>
      <xdr:row>3</xdr:row>
      <xdr:rowOff>9525</xdr:rowOff>
    </xdr:to>
    <xdr:pic>
      <xdr:nvPicPr>
        <xdr:cNvPr id="2" name="Image 1" descr="logo casquett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" y="104775"/>
          <a:ext cx="2266951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1426635</xdr:colOff>
      <xdr:row>5</xdr:row>
      <xdr:rowOff>78733</xdr:rowOff>
    </xdr:from>
    <xdr:to>
      <xdr:col>2</xdr:col>
      <xdr:colOff>2918885</xdr:colOff>
      <xdr:row>8</xdr:row>
      <xdr:rowOff>366277</xdr:rowOff>
    </xdr:to>
    <xdr:pic>
      <xdr:nvPicPr>
        <xdr:cNvPr id="7" name="Image 6" descr="crux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7685" y="1259833"/>
          <a:ext cx="2949575" cy="1430545"/>
        </a:xfrm>
        <a:prstGeom prst="rect">
          <a:avLst/>
        </a:prstGeom>
      </xdr:spPr>
    </xdr:pic>
    <xdr:clientData/>
  </xdr:twoCellAnchor>
  <xdr:twoCellAnchor editAs="oneCell">
    <xdr:from>
      <xdr:col>1</xdr:col>
      <xdr:colOff>1344082</xdr:colOff>
      <xdr:row>23</xdr:row>
      <xdr:rowOff>376045</xdr:rowOff>
    </xdr:from>
    <xdr:to>
      <xdr:col>2</xdr:col>
      <xdr:colOff>2942165</xdr:colOff>
      <xdr:row>27</xdr:row>
      <xdr:rowOff>11729</xdr:rowOff>
    </xdr:to>
    <xdr:pic>
      <xdr:nvPicPr>
        <xdr:cNvPr id="11" name="Image 10" descr="triangle asy flat 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85400" y="9242954"/>
          <a:ext cx="3052810" cy="1159684"/>
        </a:xfrm>
        <a:prstGeom prst="rect">
          <a:avLst/>
        </a:prstGeom>
      </xdr:spPr>
    </xdr:pic>
    <xdr:clientData/>
  </xdr:twoCellAnchor>
  <xdr:twoCellAnchor editAs="oneCell">
    <xdr:from>
      <xdr:col>1</xdr:col>
      <xdr:colOff>1293667</xdr:colOff>
      <xdr:row>29</xdr:row>
      <xdr:rowOff>24193</xdr:rowOff>
    </xdr:from>
    <xdr:to>
      <xdr:col>2</xdr:col>
      <xdr:colOff>2946047</xdr:colOff>
      <xdr:row>32</xdr:row>
      <xdr:rowOff>59276</xdr:rowOff>
    </xdr:to>
    <xdr:pic>
      <xdr:nvPicPr>
        <xdr:cNvPr id="12" name="Image 11" descr="triangle asy 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74717" y="12778168"/>
          <a:ext cx="3109705" cy="1178083"/>
        </a:xfrm>
        <a:prstGeom prst="rect">
          <a:avLst/>
        </a:prstGeom>
      </xdr:spPr>
    </xdr:pic>
    <xdr:clientData/>
  </xdr:twoCellAnchor>
  <xdr:twoCellAnchor editAs="oneCell">
    <xdr:from>
      <xdr:col>2</xdr:col>
      <xdr:colOff>8466</xdr:colOff>
      <xdr:row>33</xdr:row>
      <xdr:rowOff>150550</xdr:rowOff>
    </xdr:from>
    <xdr:to>
      <xdr:col>2</xdr:col>
      <xdr:colOff>2926291</xdr:colOff>
      <xdr:row>35</xdr:row>
      <xdr:rowOff>374842</xdr:rowOff>
    </xdr:to>
    <xdr:pic>
      <xdr:nvPicPr>
        <xdr:cNvPr id="13" name="Image 12" descr="tri asy long 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46841" y="14428525"/>
          <a:ext cx="2917825" cy="1100592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1409703</xdr:colOff>
      <xdr:row>36</xdr:row>
      <xdr:rowOff>91209</xdr:rowOff>
    </xdr:from>
    <xdr:to>
      <xdr:col>3</xdr:col>
      <xdr:colOff>25476</xdr:colOff>
      <xdr:row>38</xdr:row>
      <xdr:rowOff>458450</xdr:rowOff>
    </xdr:to>
    <xdr:pic>
      <xdr:nvPicPr>
        <xdr:cNvPr id="14" name="Image 13" descr="pointe 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90753" y="15683634"/>
          <a:ext cx="3025848" cy="131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1438274</xdr:colOff>
      <xdr:row>50</xdr:row>
      <xdr:rowOff>36368</xdr:rowOff>
    </xdr:from>
    <xdr:to>
      <xdr:col>2</xdr:col>
      <xdr:colOff>2909635</xdr:colOff>
      <xdr:row>52</xdr:row>
      <xdr:rowOff>839</xdr:rowOff>
    </xdr:to>
    <xdr:pic>
      <xdr:nvPicPr>
        <xdr:cNvPr id="17" name="Image 16" descr="pent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24640" y="16727269"/>
          <a:ext cx="2933338" cy="1271391"/>
        </a:xfrm>
        <a:prstGeom prst="rect">
          <a:avLst/>
        </a:prstGeom>
      </xdr:spPr>
    </xdr:pic>
    <xdr:clientData/>
  </xdr:twoCellAnchor>
  <xdr:twoCellAnchor editAs="oneCell">
    <xdr:from>
      <xdr:col>0</xdr:col>
      <xdr:colOff>188407</xdr:colOff>
      <xdr:row>0</xdr:row>
      <xdr:rowOff>159480</xdr:rowOff>
    </xdr:from>
    <xdr:to>
      <xdr:col>1</xdr:col>
      <xdr:colOff>1039976</xdr:colOff>
      <xdr:row>2</xdr:row>
      <xdr:rowOff>173933</xdr:rowOff>
    </xdr:to>
    <xdr:pic>
      <xdr:nvPicPr>
        <xdr:cNvPr id="27" name="Image 26" descr="logo casquette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88407" y="159480"/>
          <a:ext cx="1629120" cy="403229"/>
        </a:xfrm>
        <a:prstGeom prst="rect">
          <a:avLst/>
        </a:prstGeom>
      </xdr:spPr>
    </xdr:pic>
    <xdr:clientData/>
  </xdr:twoCellAnchor>
  <xdr:twoCellAnchor editAs="oneCell">
    <xdr:from>
      <xdr:col>1</xdr:col>
      <xdr:colOff>1351221</xdr:colOff>
      <xdr:row>13</xdr:row>
      <xdr:rowOff>199361</xdr:rowOff>
    </xdr:from>
    <xdr:to>
      <xdr:col>2</xdr:col>
      <xdr:colOff>2740009</xdr:colOff>
      <xdr:row>15</xdr:row>
      <xdr:rowOff>409797</xdr:rowOff>
    </xdr:to>
    <xdr:pic>
      <xdr:nvPicPr>
        <xdr:cNvPr id="29" name="Image 28" descr="flat 3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137587" y="4618518"/>
          <a:ext cx="2850765" cy="1162936"/>
        </a:xfrm>
        <a:prstGeom prst="rect">
          <a:avLst/>
        </a:prstGeom>
      </xdr:spPr>
    </xdr:pic>
    <xdr:clientData/>
  </xdr:twoCellAnchor>
  <xdr:twoCellAnchor editAs="oneCell">
    <xdr:from>
      <xdr:col>2</xdr:col>
      <xdr:colOff>44303</xdr:colOff>
      <xdr:row>10</xdr:row>
      <xdr:rowOff>155058</xdr:rowOff>
    </xdr:from>
    <xdr:to>
      <xdr:col>2</xdr:col>
      <xdr:colOff>2895068</xdr:colOff>
      <xdr:row>12</xdr:row>
      <xdr:rowOff>365494</xdr:rowOff>
    </xdr:to>
    <xdr:pic>
      <xdr:nvPicPr>
        <xdr:cNvPr id="30" name="Image 29" descr="flat 2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292646" y="3145465"/>
          <a:ext cx="2850765" cy="1162936"/>
        </a:xfrm>
        <a:prstGeom prst="rect">
          <a:avLst/>
        </a:prstGeom>
      </xdr:spPr>
    </xdr:pic>
    <xdr:clientData/>
  </xdr:twoCellAnchor>
  <xdr:twoCellAnchor editAs="oneCell">
    <xdr:from>
      <xdr:col>1</xdr:col>
      <xdr:colOff>1439826</xdr:colOff>
      <xdr:row>39</xdr:row>
      <xdr:rowOff>276892</xdr:rowOff>
    </xdr:from>
    <xdr:to>
      <xdr:col>2</xdr:col>
      <xdr:colOff>2935029</xdr:colOff>
      <xdr:row>42</xdr:row>
      <xdr:rowOff>353530</xdr:rowOff>
    </xdr:to>
    <xdr:pic>
      <xdr:nvPicPr>
        <xdr:cNvPr id="32" name="Image 31" descr="delta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226192" y="14243200"/>
          <a:ext cx="2957180" cy="1206347"/>
        </a:xfrm>
        <a:prstGeom prst="rect">
          <a:avLst/>
        </a:prstGeom>
      </xdr:spPr>
    </xdr:pic>
    <xdr:clientData/>
  </xdr:twoCellAnchor>
  <xdr:twoCellAnchor editAs="oneCell">
    <xdr:from>
      <xdr:col>1</xdr:col>
      <xdr:colOff>1417677</xdr:colOff>
      <xdr:row>44</xdr:row>
      <xdr:rowOff>99680</xdr:rowOff>
    </xdr:from>
    <xdr:to>
      <xdr:col>2</xdr:col>
      <xdr:colOff>2890729</xdr:colOff>
      <xdr:row>45</xdr:row>
      <xdr:rowOff>380648</xdr:rowOff>
    </xdr:to>
    <xdr:pic>
      <xdr:nvPicPr>
        <xdr:cNvPr id="33" name="Image 32" descr="kicker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204043" y="15948837"/>
          <a:ext cx="2935029" cy="757218"/>
        </a:xfrm>
        <a:prstGeom prst="rect">
          <a:avLst/>
        </a:prstGeom>
      </xdr:spPr>
    </xdr:pic>
    <xdr:clientData/>
  </xdr:twoCellAnchor>
  <xdr:twoCellAnchor editAs="oneCell">
    <xdr:from>
      <xdr:col>2</xdr:col>
      <xdr:colOff>256393</xdr:colOff>
      <xdr:row>46</xdr:row>
      <xdr:rowOff>99680</xdr:rowOff>
    </xdr:from>
    <xdr:to>
      <xdr:col>2</xdr:col>
      <xdr:colOff>2546687</xdr:colOff>
      <xdr:row>49</xdr:row>
      <xdr:rowOff>332267</xdr:rowOff>
    </xdr:to>
    <xdr:pic>
      <xdr:nvPicPr>
        <xdr:cNvPr id="34" name="Image 33" descr="wanga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500060" y="19869347"/>
          <a:ext cx="2290294" cy="1534337"/>
        </a:xfrm>
        <a:prstGeom prst="rect">
          <a:avLst/>
        </a:prstGeom>
      </xdr:spPr>
    </xdr:pic>
    <xdr:clientData/>
  </xdr:twoCellAnchor>
  <xdr:twoCellAnchor editAs="oneCell">
    <xdr:from>
      <xdr:col>2</xdr:col>
      <xdr:colOff>461008</xdr:colOff>
      <xdr:row>52</xdr:row>
      <xdr:rowOff>44302</xdr:rowOff>
    </xdr:from>
    <xdr:to>
      <xdr:col>2</xdr:col>
      <xdr:colOff>2237266</xdr:colOff>
      <xdr:row>52</xdr:row>
      <xdr:rowOff>976240</xdr:rowOff>
    </xdr:to>
    <xdr:pic>
      <xdr:nvPicPr>
        <xdr:cNvPr id="35" name="Image 34" descr="disko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709351" y="19924971"/>
          <a:ext cx="1776258" cy="931938"/>
        </a:xfrm>
        <a:prstGeom prst="rect">
          <a:avLst/>
        </a:prstGeom>
      </xdr:spPr>
    </xdr:pic>
    <xdr:clientData/>
  </xdr:twoCellAnchor>
  <xdr:twoCellAnchor editAs="oneCell">
    <xdr:from>
      <xdr:col>2</xdr:col>
      <xdr:colOff>240609</xdr:colOff>
      <xdr:row>53</xdr:row>
      <xdr:rowOff>26685</xdr:rowOff>
    </xdr:from>
    <xdr:to>
      <xdr:col>2</xdr:col>
      <xdr:colOff>2598359</xdr:colOff>
      <xdr:row>53</xdr:row>
      <xdr:rowOff>818713</xdr:rowOff>
    </xdr:to>
    <xdr:pic>
      <xdr:nvPicPr>
        <xdr:cNvPr id="36" name="Image 35" descr="orgu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484276" y="23849768"/>
          <a:ext cx="2357750" cy="792028"/>
        </a:xfrm>
        <a:prstGeom prst="rect">
          <a:avLst/>
        </a:prstGeom>
      </xdr:spPr>
    </xdr:pic>
    <xdr:clientData/>
  </xdr:twoCellAnchor>
  <xdr:twoCellAnchor editAs="oneCell">
    <xdr:from>
      <xdr:col>1</xdr:col>
      <xdr:colOff>1205204</xdr:colOff>
      <xdr:row>54</xdr:row>
      <xdr:rowOff>232452</xdr:rowOff>
    </xdr:from>
    <xdr:to>
      <xdr:col>2</xdr:col>
      <xdr:colOff>2847781</xdr:colOff>
      <xdr:row>56</xdr:row>
      <xdr:rowOff>220243</xdr:rowOff>
    </xdr:to>
    <xdr:pic>
      <xdr:nvPicPr>
        <xdr:cNvPr id="37" name="Image 36" descr="Riot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82755" y="22013600"/>
          <a:ext cx="3100485" cy="745904"/>
        </a:xfrm>
        <a:prstGeom prst="rect">
          <a:avLst/>
        </a:prstGeom>
      </xdr:spPr>
    </xdr:pic>
    <xdr:clientData/>
  </xdr:twoCellAnchor>
  <xdr:twoCellAnchor editAs="oneCell">
    <xdr:from>
      <xdr:col>2</xdr:col>
      <xdr:colOff>116632</xdr:colOff>
      <xdr:row>22</xdr:row>
      <xdr:rowOff>25622</xdr:rowOff>
    </xdr:from>
    <xdr:to>
      <xdr:col>3</xdr:col>
      <xdr:colOff>29157</xdr:colOff>
      <xdr:row>22</xdr:row>
      <xdr:rowOff>496074</xdr:rowOff>
    </xdr:to>
    <xdr:pic>
      <xdr:nvPicPr>
        <xdr:cNvPr id="26" name="Image 25" descr="poutre 4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352091" y="8462051"/>
          <a:ext cx="2867219" cy="470452"/>
        </a:xfrm>
        <a:prstGeom prst="rect">
          <a:avLst/>
        </a:prstGeom>
      </xdr:spPr>
    </xdr:pic>
    <xdr:clientData/>
  </xdr:twoCellAnchor>
  <xdr:twoCellAnchor editAs="oneCell">
    <xdr:from>
      <xdr:col>2</xdr:col>
      <xdr:colOff>89950</xdr:colOff>
      <xdr:row>20</xdr:row>
      <xdr:rowOff>97194</xdr:rowOff>
    </xdr:from>
    <xdr:to>
      <xdr:col>2</xdr:col>
      <xdr:colOff>2951829</xdr:colOff>
      <xdr:row>20</xdr:row>
      <xdr:rowOff>510374</xdr:rowOff>
    </xdr:to>
    <xdr:pic>
      <xdr:nvPicPr>
        <xdr:cNvPr id="28" name="Image 27" descr="poutre 6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333617" y="8881361"/>
          <a:ext cx="2861879" cy="413180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136072</xdr:colOff>
      <xdr:row>21</xdr:row>
      <xdr:rowOff>87562</xdr:rowOff>
    </xdr:from>
    <xdr:to>
      <xdr:col>3</xdr:col>
      <xdr:colOff>38878</xdr:colOff>
      <xdr:row>21</xdr:row>
      <xdr:rowOff>499397</xdr:rowOff>
    </xdr:to>
    <xdr:pic>
      <xdr:nvPicPr>
        <xdr:cNvPr id="31" name="Image 30" descr="poutre 5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371531" y="7989424"/>
          <a:ext cx="2857500" cy="411835"/>
        </a:xfrm>
        <a:prstGeom prst="rect">
          <a:avLst/>
        </a:prstGeom>
      </xdr:spPr>
    </xdr:pic>
    <xdr:clientData/>
  </xdr:twoCellAnchor>
  <xdr:twoCellAnchor editAs="oneCell">
    <xdr:from>
      <xdr:col>2</xdr:col>
      <xdr:colOff>466532</xdr:colOff>
      <xdr:row>17</xdr:row>
      <xdr:rowOff>48597</xdr:rowOff>
    </xdr:from>
    <xdr:to>
      <xdr:col>2</xdr:col>
      <xdr:colOff>2507604</xdr:colOff>
      <xdr:row>17</xdr:row>
      <xdr:rowOff>487096</xdr:rowOff>
    </xdr:to>
    <xdr:pic>
      <xdr:nvPicPr>
        <xdr:cNvPr id="38" name="Image 37" descr="poutre 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701991" y="5812194"/>
          <a:ext cx="2041072" cy="438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476253</xdr:colOff>
      <xdr:row>18</xdr:row>
      <xdr:rowOff>38875</xdr:rowOff>
    </xdr:from>
    <xdr:to>
      <xdr:col>2</xdr:col>
      <xdr:colOff>2517323</xdr:colOff>
      <xdr:row>18</xdr:row>
      <xdr:rowOff>477374</xdr:rowOff>
    </xdr:to>
    <xdr:pic>
      <xdr:nvPicPr>
        <xdr:cNvPr id="39" name="Image 38" descr="poutre 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711712" y="6337038"/>
          <a:ext cx="2041070" cy="438499"/>
        </a:xfrm>
        <a:prstGeom prst="rect">
          <a:avLst/>
        </a:prstGeom>
      </xdr:spPr>
    </xdr:pic>
    <xdr:clientData/>
  </xdr:twoCellAnchor>
  <xdr:twoCellAnchor editAs="oneCell">
    <xdr:from>
      <xdr:col>2</xdr:col>
      <xdr:colOff>573903</xdr:colOff>
      <xdr:row>19</xdr:row>
      <xdr:rowOff>29154</xdr:rowOff>
    </xdr:from>
    <xdr:to>
      <xdr:col>2</xdr:col>
      <xdr:colOff>2477989</xdr:colOff>
      <xdr:row>19</xdr:row>
      <xdr:rowOff>467653</xdr:rowOff>
    </xdr:to>
    <xdr:pic>
      <xdr:nvPicPr>
        <xdr:cNvPr id="40" name="Image 39" descr="poutre 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809362" y="6861884"/>
          <a:ext cx="1904086" cy="438499"/>
        </a:xfrm>
        <a:prstGeom prst="rect">
          <a:avLst/>
        </a:prstGeom>
      </xdr:spPr>
    </xdr:pic>
    <xdr:clientData/>
  </xdr:twoCellAnchor>
  <xdr:twoCellAnchor editAs="oneCell">
    <xdr:from>
      <xdr:col>2</xdr:col>
      <xdr:colOff>136066</xdr:colOff>
      <xdr:row>9</xdr:row>
      <xdr:rowOff>29157</xdr:rowOff>
    </xdr:from>
    <xdr:to>
      <xdr:col>2</xdr:col>
      <xdr:colOff>2812275</xdr:colOff>
      <xdr:row>9</xdr:row>
      <xdr:rowOff>874744</xdr:rowOff>
    </xdr:to>
    <xdr:pic>
      <xdr:nvPicPr>
        <xdr:cNvPr id="24" name="Image 23" descr="cruxer xxl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371525" y="2935254"/>
          <a:ext cx="2676209" cy="845587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408215</xdr:colOff>
      <xdr:row>16</xdr:row>
      <xdr:rowOff>48597</xdr:rowOff>
    </xdr:from>
    <xdr:to>
      <xdr:col>2</xdr:col>
      <xdr:colOff>2592249</xdr:colOff>
      <xdr:row>16</xdr:row>
      <xdr:rowOff>738674</xdr:rowOff>
    </xdr:to>
    <xdr:pic>
      <xdr:nvPicPr>
        <xdr:cNvPr id="25" name="Image 24" descr="flat 30 XXL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643674" y="6696658"/>
          <a:ext cx="2184034" cy="690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461008</xdr:colOff>
      <xdr:row>52</xdr:row>
      <xdr:rowOff>44302</xdr:rowOff>
    </xdr:from>
    <xdr:to>
      <xdr:col>2</xdr:col>
      <xdr:colOff>2508250</xdr:colOff>
      <xdr:row>52</xdr:row>
      <xdr:rowOff>976240</xdr:rowOff>
    </xdr:to>
    <xdr:pic>
      <xdr:nvPicPr>
        <xdr:cNvPr id="14" name="Image 13" descr="dis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04675" y="22861969"/>
          <a:ext cx="2047242" cy="931938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408214</xdr:colOff>
      <xdr:row>16</xdr:row>
      <xdr:rowOff>48597</xdr:rowOff>
    </xdr:from>
    <xdr:to>
      <xdr:col>2</xdr:col>
      <xdr:colOff>2846915</xdr:colOff>
      <xdr:row>16</xdr:row>
      <xdr:rowOff>738674</xdr:rowOff>
    </xdr:to>
    <xdr:pic>
      <xdr:nvPicPr>
        <xdr:cNvPr id="24" name="Image 23" descr="flat 30 XX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1881" y="6493847"/>
          <a:ext cx="2438701" cy="69007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158749</xdr:rowOff>
    </xdr:from>
    <xdr:to>
      <xdr:col>1</xdr:col>
      <xdr:colOff>1042070</xdr:colOff>
      <xdr:row>2</xdr:row>
      <xdr:rowOff>173202</xdr:rowOff>
    </xdr:to>
    <xdr:pic>
      <xdr:nvPicPr>
        <xdr:cNvPr id="25" name="Image 24" descr="logo casquett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1" y="158749"/>
          <a:ext cx="1634736" cy="395453"/>
        </a:xfrm>
        <a:prstGeom prst="rect">
          <a:avLst/>
        </a:prstGeom>
      </xdr:spPr>
    </xdr:pic>
    <xdr:clientData/>
  </xdr:twoCellAnchor>
  <xdr:twoCellAnchor editAs="oneCell">
    <xdr:from>
      <xdr:col>2</xdr:col>
      <xdr:colOff>245509</xdr:colOff>
      <xdr:row>53</xdr:row>
      <xdr:rowOff>30919</xdr:rowOff>
    </xdr:from>
    <xdr:to>
      <xdr:col>2</xdr:col>
      <xdr:colOff>2752207</xdr:colOff>
      <xdr:row>53</xdr:row>
      <xdr:rowOff>822947</xdr:rowOff>
    </xdr:to>
    <xdr:pic>
      <xdr:nvPicPr>
        <xdr:cNvPr id="26" name="Image 25" descr="orgue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489176" y="23854002"/>
          <a:ext cx="2506698" cy="792028"/>
        </a:xfrm>
        <a:prstGeom prst="rect">
          <a:avLst/>
        </a:prstGeom>
      </xdr:spPr>
    </xdr:pic>
    <xdr:clientData/>
  </xdr:twoCellAnchor>
  <xdr:twoCellAnchor editAs="oneCell">
    <xdr:from>
      <xdr:col>1</xdr:col>
      <xdr:colOff>1280583</xdr:colOff>
      <xdr:row>5</xdr:row>
      <xdr:rowOff>97465</xdr:rowOff>
    </xdr:from>
    <xdr:to>
      <xdr:col>2</xdr:col>
      <xdr:colOff>2949809</xdr:colOff>
      <xdr:row>8</xdr:row>
      <xdr:rowOff>264583</xdr:rowOff>
    </xdr:to>
    <xdr:pic>
      <xdr:nvPicPr>
        <xdr:cNvPr id="27" name="Image 26" descr="cruxer b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63750" y="1272215"/>
          <a:ext cx="3129726" cy="1310118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9</xdr:row>
      <xdr:rowOff>38150</xdr:rowOff>
    </xdr:from>
    <xdr:to>
      <xdr:col>2</xdr:col>
      <xdr:colOff>2518833</xdr:colOff>
      <xdr:row>9</xdr:row>
      <xdr:rowOff>853312</xdr:rowOff>
    </xdr:to>
    <xdr:pic>
      <xdr:nvPicPr>
        <xdr:cNvPr id="28" name="Image 27" descr="cruxer XXLbi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15168" y="2736900"/>
          <a:ext cx="1947332" cy="815162"/>
        </a:xfrm>
        <a:prstGeom prst="rect">
          <a:avLst/>
        </a:prstGeom>
      </xdr:spPr>
    </xdr:pic>
    <xdr:clientData/>
  </xdr:twoCellAnchor>
  <xdr:twoCellAnchor editAs="oneCell">
    <xdr:from>
      <xdr:col>2</xdr:col>
      <xdr:colOff>84077</xdr:colOff>
      <xdr:row>10</xdr:row>
      <xdr:rowOff>164408</xdr:rowOff>
    </xdr:from>
    <xdr:to>
      <xdr:col>3</xdr:col>
      <xdr:colOff>0</xdr:colOff>
      <xdr:row>12</xdr:row>
      <xdr:rowOff>412748</xdr:rowOff>
    </xdr:to>
    <xdr:pic>
      <xdr:nvPicPr>
        <xdr:cNvPr id="29" name="Image 28" descr="flatbi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27744" y="3752158"/>
          <a:ext cx="2868673" cy="1200840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13</xdr:row>
      <xdr:rowOff>89584</xdr:rowOff>
    </xdr:from>
    <xdr:to>
      <xdr:col>3</xdr:col>
      <xdr:colOff>0</xdr:colOff>
      <xdr:row>15</xdr:row>
      <xdr:rowOff>359828</xdr:rowOff>
    </xdr:to>
    <xdr:pic>
      <xdr:nvPicPr>
        <xdr:cNvPr id="30" name="Image 29" descr="flat30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275416" y="5106084"/>
          <a:ext cx="2921001" cy="1222744"/>
        </a:xfrm>
        <a:prstGeom prst="rect">
          <a:avLst/>
        </a:prstGeom>
      </xdr:spPr>
    </xdr:pic>
    <xdr:clientData/>
  </xdr:twoCellAnchor>
  <xdr:twoCellAnchor editAs="oneCell">
    <xdr:from>
      <xdr:col>2</xdr:col>
      <xdr:colOff>359822</xdr:colOff>
      <xdr:row>17</xdr:row>
      <xdr:rowOff>10583</xdr:rowOff>
    </xdr:from>
    <xdr:to>
      <xdr:col>2</xdr:col>
      <xdr:colOff>2465161</xdr:colOff>
      <xdr:row>17</xdr:row>
      <xdr:rowOff>497416</xdr:rowOff>
    </xdr:to>
    <xdr:pic>
      <xdr:nvPicPr>
        <xdr:cNvPr id="31" name="Image 30" descr="poutre3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03489" y="7207250"/>
          <a:ext cx="2105339" cy="48683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17</xdr:row>
      <xdr:rowOff>516965</xdr:rowOff>
    </xdr:from>
    <xdr:to>
      <xdr:col>2</xdr:col>
      <xdr:colOff>2439701</xdr:colOff>
      <xdr:row>18</xdr:row>
      <xdr:rowOff>455084</xdr:rowOff>
    </xdr:to>
    <xdr:pic>
      <xdr:nvPicPr>
        <xdr:cNvPr id="32" name="Image 31" descr="poutre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24667" y="7713632"/>
          <a:ext cx="2058701" cy="467285"/>
        </a:xfrm>
        <a:prstGeom prst="rect">
          <a:avLst/>
        </a:prstGeom>
      </xdr:spPr>
    </xdr:pic>
    <xdr:clientData/>
  </xdr:twoCellAnchor>
  <xdr:twoCellAnchor editAs="oneCell">
    <xdr:from>
      <xdr:col>2</xdr:col>
      <xdr:colOff>433918</xdr:colOff>
      <xdr:row>18</xdr:row>
      <xdr:rowOff>466037</xdr:rowOff>
    </xdr:from>
    <xdr:to>
      <xdr:col>2</xdr:col>
      <xdr:colOff>2413000</xdr:colOff>
      <xdr:row>19</xdr:row>
      <xdr:rowOff>432788</xdr:rowOff>
    </xdr:to>
    <xdr:pic>
      <xdr:nvPicPr>
        <xdr:cNvPr id="33" name="Image 32" descr="poutre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77585" y="8191870"/>
          <a:ext cx="1979082" cy="495918"/>
        </a:xfrm>
        <a:prstGeom prst="rect">
          <a:avLst/>
        </a:prstGeom>
      </xdr:spPr>
    </xdr:pic>
    <xdr:clientData/>
  </xdr:twoCellAnchor>
  <xdr:twoCellAnchor editAs="oneCell">
    <xdr:from>
      <xdr:col>1</xdr:col>
      <xdr:colOff>1418169</xdr:colOff>
      <xdr:row>19</xdr:row>
      <xdr:rowOff>486708</xdr:rowOff>
    </xdr:from>
    <xdr:to>
      <xdr:col>3</xdr:col>
      <xdr:colOff>201086</xdr:colOff>
      <xdr:row>20</xdr:row>
      <xdr:rowOff>448265</xdr:rowOff>
    </xdr:to>
    <xdr:pic>
      <xdr:nvPicPr>
        <xdr:cNvPr id="35" name="Image 34" descr="poutre6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201336" y="8741708"/>
          <a:ext cx="3196167" cy="490724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1439336</xdr:colOff>
      <xdr:row>20</xdr:row>
      <xdr:rowOff>455946</xdr:rowOff>
    </xdr:from>
    <xdr:to>
      <xdr:col>3</xdr:col>
      <xdr:colOff>222253</xdr:colOff>
      <xdr:row>21</xdr:row>
      <xdr:rowOff>415529</xdr:rowOff>
    </xdr:to>
    <xdr:pic>
      <xdr:nvPicPr>
        <xdr:cNvPr id="36" name="Image 35" descr="poutre6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222503" y="9240113"/>
          <a:ext cx="3196167" cy="488749"/>
        </a:xfrm>
        <a:prstGeom prst="rect">
          <a:avLst/>
        </a:prstGeom>
      </xdr:spPr>
    </xdr:pic>
    <xdr:clientData/>
  </xdr:twoCellAnchor>
  <xdr:twoCellAnchor editAs="oneCell">
    <xdr:from>
      <xdr:col>2</xdr:col>
      <xdr:colOff>42338</xdr:colOff>
      <xdr:row>21</xdr:row>
      <xdr:rowOff>448338</xdr:rowOff>
    </xdr:from>
    <xdr:to>
      <xdr:col>3</xdr:col>
      <xdr:colOff>179918</xdr:colOff>
      <xdr:row>22</xdr:row>
      <xdr:rowOff>507803</xdr:rowOff>
    </xdr:to>
    <xdr:pic>
      <xdr:nvPicPr>
        <xdr:cNvPr id="37" name="Image 36" descr="poutre6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86005" y="9761671"/>
          <a:ext cx="3090330" cy="588632"/>
        </a:xfrm>
        <a:prstGeom prst="rect">
          <a:avLst/>
        </a:prstGeom>
      </xdr:spPr>
    </xdr:pic>
    <xdr:clientData/>
  </xdr:twoCellAnchor>
  <xdr:twoCellAnchor editAs="oneCell">
    <xdr:from>
      <xdr:col>2</xdr:col>
      <xdr:colOff>52918</xdr:colOff>
      <xdr:row>28</xdr:row>
      <xdr:rowOff>312824</xdr:rowOff>
    </xdr:from>
    <xdr:to>
      <xdr:col>3</xdr:col>
      <xdr:colOff>63498</xdr:colOff>
      <xdr:row>32</xdr:row>
      <xdr:rowOff>29288</xdr:rowOff>
    </xdr:to>
    <xdr:pic>
      <xdr:nvPicPr>
        <xdr:cNvPr id="38" name="Image 37" descr="pyra flatbi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296585" y="12589491"/>
          <a:ext cx="2963330" cy="124046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95252</xdr:colOff>
      <xdr:row>24</xdr:row>
      <xdr:rowOff>111741</xdr:rowOff>
    </xdr:from>
    <xdr:to>
      <xdr:col>3</xdr:col>
      <xdr:colOff>105833</xdr:colOff>
      <xdr:row>27</xdr:row>
      <xdr:rowOff>209205</xdr:rowOff>
    </xdr:to>
    <xdr:pic>
      <xdr:nvPicPr>
        <xdr:cNvPr id="40" name="Image 39" descr="pyra flatbi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338919" y="10864408"/>
          <a:ext cx="2963331" cy="1240464"/>
        </a:xfrm>
        <a:prstGeom prst="rect">
          <a:avLst/>
        </a:prstGeom>
      </xdr:spPr>
    </xdr:pic>
    <xdr:clientData/>
  </xdr:twoCellAnchor>
  <xdr:twoCellAnchor editAs="oneCell">
    <xdr:from>
      <xdr:col>1</xdr:col>
      <xdr:colOff>1460499</xdr:colOff>
      <xdr:row>33</xdr:row>
      <xdr:rowOff>127817</xdr:rowOff>
    </xdr:from>
    <xdr:to>
      <xdr:col>3</xdr:col>
      <xdr:colOff>12884</xdr:colOff>
      <xdr:row>35</xdr:row>
      <xdr:rowOff>317497</xdr:rowOff>
    </xdr:to>
    <xdr:pic>
      <xdr:nvPicPr>
        <xdr:cNvPr id="41" name="Image 40" descr="vcutbi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243666" y="14309484"/>
          <a:ext cx="2965635" cy="1057513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36</xdr:row>
      <xdr:rowOff>258380</xdr:rowOff>
    </xdr:from>
    <xdr:to>
      <xdr:col>2</xdr:col>
      <xdr:colOff>2939679</xdr:colOff>
      <xdr:row>38</xdr:row>
      <xdr:rowOff>222250</xdr:rowOff>
    </xdr:to>
    <xdr:pic>
      <xdr:nvPicPr>
        <xdr:cNvPr id="42" name="Image 41" descr="arrowbi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286000" y="15741797"/>
          <a:ext cx="2897346" cy="916370"/>
        </a:xfrm>
        <a:prstGeom prst="rect">
          <a:avLst/>
        </a:prstGeom>
      </xdr:spPr>
    </xdr:pic>
    <xdr:clientData/>
  </xdr:twoCellAnchor>
  <xdr:twoCellAnchor editAs="oneCell">
    <xdr:from>
      <xdr:col>2</xdr:col>
      <xdr:colOff>74008</xdr:colOff>
      <xdr:row>39</xdr:row>
      <xdr:rowOff>217807</xdr:rowOff>
    </xdr:from>
    <xdr:to>
      <xdr:col>2</xdr:col>
      <xdr:colOff>2783418</xdr:colOff>
      <xdr:row>43</xdr:row>
      <xdr:rowOff>148162</xdr:rowOff>
    </xdr:to>
    <xdr:pic>
      <xdr:nvPicPr>
        <xdr:cNvPr id="43" name="Image 42" descr="deltab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317675" y="17129974"/>
          <a:ext cx="2709410" cy="1454355"/>
        </a:xfrm>
        <a:prstGeom prst="rect">
          <a:avLst/>
        </a:prstGeom>
      </xdr:spPr>
    </xdr:pic>
    <xdr:clientData/>
  </xdr:twoCellAnchor>
  <xdr:twoCellAnchor editAs="oneCell">
    <xdr:from>
      <xdr:col>2</xdr:col>
      <xdr:colOff>328083</xdr:colOff>
      <xdr:row>44</xdr:row>
      <xdr:rowOff>79253</xdr:rowOff>
    </xdr:from>
    <xdr:to>
      <xdr:col>2</xdr:col>
      <xdr:colOff>2640055</xdr:colOff>
      <xdr:row>45</xdr:row>
      <xdr:rowOff>391583</xdr:rowOff>
    </xdr:to>
    <xdr:pic>
      <xdr:nvPicPr>
        <xdr:cNvPr id="44" name="Image 43" descr="kickerbi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571750" y="18896420"/>
          <a:ext cx="2311972" cy="78858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46</xdr:row>
      <xdr:rowOff>33058</xdr:rowOff>
    </xdr:from>
    <xdr:to>
      <xdr:col>3</xdr:col>
      <xdr:colOff>42334</xdr:colOff>
      <xdr:row>49</xdr:row>
      <xdr:rowOff>380999</xdr:rowOff>
    </xdr:to>
    <xdr:pic>
      <xdr:nvPicPr>
        <xdr:cNvPr id="45" name="Image 44" descr="wangabi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275417" y="19802725"/>
          <a:ext cx="2963334" cy="164969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1386418</xdr:colOff>
      <xdr:row>50</xdr:row>
      <xdr:rowOff>146380</xdr:rowOff>
    </xdr:from>
    <xdr:to>
      <xdr:col>3</xdr:col>
      <xdr:colOff>148167</xdr:colOff>
      <xdr:row>51</xdr:row>
      <xdr:rowOff>560914</xdr:rowOff>
    </xdr:to>
    <xdr:pic>
      <xdr:nvPicPr>
        <xdr:cNvPr id="46" name="Image 45" descr="pincebi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169585" y="21651713"/>
          <a:ext cx="3174999" cy="1070701"/>
        </a:xfrm>
        <a:prstGeom prst="rect">
          <a:avLst/>
        </a:prstGeom>
      </xdr:spPr>
    </xdr:pic>
    <xdr:clientData/>
  </xdr:twoCellAnchor>
  <xdr:twoCellAnchor editAs="oneCell">
    <xdr:from>
      <xdr:col>2</xdr:col>
      <xdr:colOff>253999</xdr:colOff>
      <xdr:row>54</xdr:row>
      <xdr:rowOff>82942</xdr:rowOff>
    </xdr:from>
    <xdr:to>
      <xdr:col>2</xdr:col>
      <xdr:colOff>2609380</xdr:colOff>
      <xdr:row>56</xdr:row>
      <xdr:rowOff>306916</xdr:rowOff>
    </xdr:to>
    <xdr:pic>
      <xdr:nvPicPr>
        <xdr:cNvPr id="47" name="Image 46" descr="riotbi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497666" y="24752692"/>
          <a:ext cx="2355381" cy="985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lvholds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5"/>
  <sheetViews>
    <sheetView showGridLines="0" topLeftCell="A10" workbookViewId="0">
      <selection activeCell="C17" sqref="C17"/>
    </sheetView>
  </sheetViews>
  <sheetFormatPr baseColWidth="10" defaultRowHeight="15"/>
  <cols>
    <col min="1" max="1" width="8" customWidth="1"/>
    <col min="5" max="5" width="12" customWidth="1"/>
    <col min="6" max="6" width="12" bestFit="1" customWidth="1"/>
    <col min="11" max="11" width="11.7109375" customWidth="1"/>
  </cols>
  <sheetData>
    <row r="2" spans="1:15">
      <c r="E2" s="112" t="s">
        <v>218</v>
      </c>
      <c r="F2" s="120"/>
      <c r="G2" s="120"/>
      <c r="H2" s="120"/>
      <c r="I2" s="121"/>
      <c r="K2" s="115" t="s">
        <v>219</v>
      </c>
      <c r="L2" s="120"/>
      <c r="M2" s="120"/>
      <c r="N2" s="120"/>
      <c r="O2" s="121"/>
    </row>
    <row r="3" spans="1:15">
      <c r="E3" s="113" t="s">
        <v>220</v>
      </c>
      <c r="F3" s="116"/>
      <c r="G3" s="116"/>
      <c r="H3" s="116"/>
      <c r="I3" s="117"/>
      <c r="K3" s="113" t="s">
        <v>220</v>
      </c>
      <c r="L3" s="116"/>
      <c r="M3" s="116"/>
      <c r="N3" s="116"/>
      <c r="O3" s="117"/>
    </row>
    <row r="4" spans="1:15">
      <c r="A4" t="s">
        <v>86</v>
      </c>
      <c r="E4" s="113"/>
      <c r="F4" s="116"/>
      <c r="G4" s="116"/>
      <c r="H4" s="116"/>
      <c r="I4" s="117"/>
      <c r="K4" s="113"/>
      <c r="L4" s="116"/>
      <c r="M4" s="116"/>
      <c r="N4" s="116"/>
      <c r="O4" s="117"/>
    </row>
    <row r="5" spans="1:15">
      <c r="A5" t="s">
        <v>87</v>
      </c>
      <c r="E5" s="113" t="s">
        <v>224</v>
      </c>
      <c r="F5" s="116"/>
      <c r="G5" s="116"/>
      <c r="H5" s="116"/>
      <c r="I5" s="117"/>
      <c r="K5" s="113" t="s">
        <v>224</v>
      </c>
      <c r="L5" s="116"/>
      <c r="M5" s="116"/>
      <c r="N5" s="116"/>
      <c r="O5" s="117"/>
    </row>
    <row r="6" spans="1:15">
      <c r="A6" t="s">
        <v>91</v>
      </c>
      <c r="E6" s="113" t="s">
        <v>221</v>
      </c>
      <c r="F6" s="116"/>
      <c r="G6" s="116"/>
      <c r="H6" s="116"/>
      <c r="I6" s="117"/>
      <c r="K6" s="113" t="s">
        <v>221</v>
      </c>
      <c r="L6" s="116"/>
      <c r="M6" s="116"/>
      <c r="N6" s="116"/>
      <c r="O6" s="117"/>
    </row>
    <row r="7" spans="1:15">
      <c r="A7" t="s">
        <v>225</v>
      </c>
      <c r="B7" s="130" t="s">
        <v>226</v>
      </c>
      <c r="E7" s="113" t="s">
        <v>222</v>
      </c>
      <c r="F7" s="116"/>
      <c r="G7" s="116"/>
      <c r="H7" s="116"/>
      <c r="I7" s="117"/>
      <c r="K7" s="113" t="s">
        <v>222</v>
      </c>
      <c r="L7" s="116"/>
      <c r="M7" s="116"/>
      <c r="N7" s="116"/>
      <c r="O7" s="117"/>
    </row>
    <row r="8" spans="1:15">
      <c r="E8" s="113" t="s">
        <v>88</v>
      </c>
      <c r="F8" s="116"/>
      <c r="G8" s="116"/>
      <c r="H8" s="116"/>
      <c r="I8" s="117"/>
      <c r="K8" s="113" t="s">
        <v>223</v>
      </c>
      <c r="L8" s="116"/>
      <c r="M8" s="116"/>
      <c r="N8" s="116"/>
      <c r="O8" s="117"/>
    </row>
    <row r="9" spans="1:15">
      <c r="A9" t="s">
        <v>213</v>
      </c>
      <c r="E9" s="113" t="s">
        <v>89</v>
      </c>
      <c r="F9" s="116"/>
      <c r="G9" s="116"/>
      <c r="H9" s="116"/>
      <c r="I9" s="117"/>
      <c r="K9" s="110"/>
      <c r="L9" s="116"/>
      <c r="M9" s="116"/>
      <c r="N9" s="116"/>
      <c r="O9" s="117"/>
    </row>
    <row r="10" spans="1:15">
      <c r="A10" s="3" t="s">
        <v>227</v>
      </c>
      <c r="E10" s="114" t="s">
        <v>217</v>
      </c>
      <c r="F10" s="118"/>
      <c r="G10" s="118"/>
      <c r="H10" s="118"/>
      <c r="I10" s="119"/>
      <c r="K10" s="111"/>
      <c r="L10" s="118"/>
      <c r="M10" s="118"/>
      <c r="N10" s="118"/>
      <c r="O10" s="119"/>
    </row>
    <row r="11" spans="1:15">
      <c r="A11" s="3" t="s">
        <v>229</v>
      </c>
    </row>
    <row r="12" spans="1:15" s="3" customFormat="1" ht="15" customHeight="1">
      <c r="A12" s="3" t="s">
        <v>228</v>
      </c>
      <c r="E12"/>
      <c r="F12"/>
      <c r="G12" s="1" t="s">
        <v>92</v>
      </c>
      <c r="H12" s="1"/>
      <c r="I12" s="1" t="s">
        <v>93</v>
      </c>
      <c r="J12"/>
      <c r="K12"/>
      <c r="L12"/>
      <c r="M12" s="1" t="s">
        <v>92</v>
      </c>
      <c r="N12" s="1"/>
      <c r="O12" s="1" t="s">
        <v>93</v>
      </c>
    </row>
    <row r="13" spans="1:15" s="3" customFormat="1" ht="15" customHeight="1">
      <c r="E13" s="38" t="s">
        <v>94</v>
      </c>
      <c r="F13" s="10"/>
      <c r="G13" s="27">
        <f>SUM('Volumes FULL GRIP'!$W$5+'Volumes BI-TEXTURE'!W5)</f>
        <v>0</v>
      </c>
      <c r="H13" s="10"/>
      <c r="I13" s="39">
        <f>SUM('Volumes FULL GRIP'!$I$2+'Volumes BI-TEXTURE'!I2)</f>
        <v>0</v>
      </c>
      <c r="J13" s="4"/>
      <c r="K13" s="38" t="s">
        <v>90</v>
      </c>
      <c r="L13" s="10"/>
      <c r="M13" s="27"/>
      <c r="N13" s="27"/>
      <c r="O13" s="39"/>
    </row>
    <row r="14" spans="1:15" s="3" customFormat="1" ht="21" customHeight="1">
      <c r="E14" s="30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3"/>
      <c r="E15" s="40" t="s">
        <v>95</v>
      </c>
      <c r="F15" s="41"/>
      <c r="G15" s="4"/>
      <c r="H15" s="4"/>
      <c r="I15" s="4"/>
      <c r="J15" s="4"/>
      <c r="K15" s="40" t="s">
        <v>95</v>
      </c>
      <c r="L15" s="41"/>
      <c r="M15" s="4"/>
      <c r="N15" s="4"/>
      <c r="O15" s="4"/>
    </row>
    <row r="16" spans="1:15" ht="15" customHeight="1">
      <c r="E16" s="6" t="s">
        <v>28</v>
      </c>
      <c r="F16" s="6" t="s">
        <v>27</v>
      </c>
      <c r="G16" s="6" t="s">
        <v>26</v>
      </c>
      <c r="H16" s="6" t="s">
        <v>24</v>
      </c>
      <c r="I16" s="6" t="s">
        <v>25</v>
      </c>
      <c r="K16" s="6" t="s">
        <v>28</v>
      </c>
      <c r="L16" s="6" t="s">
        <v>27</v>
      </c>
      <c r="M16" s="6" t="s">
        <v>26</v>
      </c>
      <c r="N16" s="6" t="s">
        <v>24</v>
      </c>
      <c r="O16" s="6" t="s">
        <v>25</v>
      </c>
    </row>
    <row r="17" spans="5:15" ht="15" customHeight="1">
      <c r="E17" s="44">
        <f>E41+E45</f>
        <v>0</v>
      </c>
      <c r="F17" s="44">
        <f>F41+F45</f>
        <v>0</v>
      </c>
      <c r="G17" s="44">
        <f>G41+G45</f>
        <v>0</v>
      </c>
      <c r="H17" s="44">
        <f>H41+H45</f>
        <v>0</v>
      </c>
      <c r="I17" s="44">
        <f>I41+I45</f>
        <v>0</v>
      </c>
      <c r="K17" s="44"/>
      <c r="L17" s="44"/>
      <c r="M17" s="44"/>
      <c r="N17" s="44"/>
      <c r="O17" s="44"/>
    </row>
    <row r="18" spans="5:15" s="3" customFormat="1" ht="15" customHeight="1">
      <c r="E18"/>
      <c r="F18"/>
      <c r="G18"/>
      <c r="H18"/>
      <c r="I18"/>
      <c r="J18"/>
      <c r="K18"/>
      <c r="L18"/>
      <c r="M18"/>
      <c r="N18"/>
      <c r="O18"/>
    </row>
    <row r="19" spans="5:15" ht="15" customHeight="1">
      <c r="E19" s="40" t="s">
        <v>216</v>
      </c>
      <c r="F19" s="41"/>
      <c r="G19" s="4"/>
      <c r="H19" s="4"/>
      <c r="I19" s="4"/>
      <c r="J19" s="4"/>
      <c r="K19" s="40" t="s">
        <v>216</v>
      </c>
      <c r="L19" s="41"/>
      <c r="M19" s="4"/>
      <c r="N19" s="4"/>
      <c r="O19" s="4"/>
    </row>
    <row r="20" spans="5:15" ht="21" customHeight="1">
      <c r="E20" s="31" t="s">
        <v>36</v>
      </c>
      <c r="F20" s="32" t="s">
        <v>45</v>
      </c>
      <c r="G20" s="33" t="s">
        <v>48</v>
      </c>
      <c r="H20" s="34" t="s">
        <v>37</v>
      </c>
      <c r="I20" s="9" t="s">
        <v>47</v>
      </c>
      <c r="K20" s="31" t="s">
        <v>36</v>
      </c>
      <c r="L20" s="32" t="s">
        <v>45</v>
      </c>
      <c r="M20" s="33" t="s">
        <v>48</v>
      </c>
      <c r="N20" s="34" t="s">
        <v>37</v>
      </c>
      <c r="O20" s="9" t="s">
        <v>47</v>
      </c>
    </row>
    <row r="21" spans="5:15">
      <c r="E21" s="44">
        <f>SUM('Volumes FULL GRIP'!L4+'Volumes BI-TEXTURE'!L4)</f>
        <v>0</v>
      </c>
      <c r="F21" s="44">
        <f>SUM('Volumes FULL GRIP'!M4+'Volumes BI-TEXTURE'!M4)</f>
        <v>0</v>
      </c>
      <c r="G21" s="44">
        <f>SUM('Volumes FULL GRIP'!N4+'Volumes BI-TEXTURE'!N4)</f>
        <v>0</v>
      </c>
      <c r="H21" s="44">
        <f>SUM('Volumes FULL GRIP'!O4+'Volumes BI-TEXTURE'!O4)</f>
        <v>0</v>
      </c>
      <c r="I21" s="44">
        <f>SUM('Volumes FULL GRIP'!P4+'Volumes BI-TEXTURE'!P4)</f>
        <v>0</v>
      </c>
      <c r="K21" s="44"/>
      <c r="L21" s="44"/>
      <c r="M21" s="44"/>
      <c r="N21" s="44"/>
      <c r="O21" s="44"/>
    </row>
    <row r="22" spans="5:15">
      <c r="E22" s="7" t="s">
        <v>44</v>
      </c>
      <c r="F22" s="8" t="s">
        <v>46</v>
      </c>
      <c r="G22" s="35" t="s">
        <v>42</v>
      </c>
      <c r="H22" s="6" t="s">
        <v>43</v>
      </c>
      <c r="I22" s="36" t="s">
        <v>76</v>
      </c>
      <c r="K22" s="7" t="s">
        <v>44</v>
      </c>
      <c r="L22" s="8" t="s">
        <v>46</v>
      </c>
      <c r="M22" s="35" t="s">
        <v>42</v>
      </c>
      <c r="N22" s="6" t="s">
        <v>43</v>
      </c>
      <c r="O22" s="36" t="s">
        <v>76</v>
      </c>
    </row>
    <row r="23" spans="5:15">
      <c r="E23" s="44">
        <f>SUM('Volumes FULL GRIP'!Q4+'Volumes BI-TEXTURE'!Q4)</f>
        <v>0</v>
      </c>
      <c r="F23" s="44">
        <f>SUM('Volumes FULL GRIP'!R4+'Volumes BI-TEXTURE'!R4)</f>
        <v>0</v>
      </c>
      <c r="G23" s="44">
        <f>SUM('Volumes FULL GRIP'!S4+'Volumes BI-TEXTURE'!S4)</f>
        <v>0</v>
      </c>
      <c r="H23" s="44">
        <f>SUM('Volumes FULL GRIP'!T4+'Volumes BI-TEXTURE'!T4)</f>
        <v>0</v>
      </c>
      <c r="I23" s="44">
        <f>SUM('Volumes FULL GRIP'!U4+'Volumes BI-TEXTURE'!U4)</f>
        <v>0</v>
      </c>
      <c r="K23" s="44"/>
      <c r="L23" s="44"/>
      <c r="M23" s="44"/>
      <c r="N23" s="44"/>
      <c r="O23" s="44"/>
    </row>
    <row r="25" spans="5:15">
      <c r="E25" s="40" t="s">
        <v>96</v>
      </c>
      <c r="F25" s="41"/>
      <c r="H25" s="51" t="s">
        <v>99</v>
      </c>
      <c r="I25" s="50"/>
      <c r="K25" s="40" t="s">
        <v>96</v>
      </c>
      <c r="L25" s="41"/>
      <c r="N25" s="51" t="s">
        <v>99</v>
      </c>
      <c r="O25" s="50"/>
    </row>
    <row r="26" spans="5:15">
      <c r="E26" s="37" t="s">
        <v>97</v>
      </c>
      <c r="F26" s="37" t="s">
        <v>98</v>
      </c>
      <c r="H26" s="49">
        <f>SUM('Volumes FULL GRIP'!Y5+'Volumes BI-TEXTURE'!Y5)</f>
        <v>0</v>
      </c>
      <c r="I26" s="50" t="s">
        <v>100</v>
      </c>
      <c r="K26" s="37" t="s">
        <v>97</v>
      </c>
      <c r="L26" s="37" t="s">
        <v>98</v>
      </c>
      <c r="N26" s="49"/>
      <c r="O26" s="50" t="s">
        <v>100</v>
      </c>
    </row>
    <row r="27" spans="5:15">
      <c r="E27" s="29">
        <f>SUM('Volumes FULL GRIP'!W5)</f>
        <v>0</v>
      </c>
      <c r="F27" s="29">
        <f>SUM('Volumes BI-TEXTURE'!W5)</f>
        <v>0</v>
      </c>
      <c r="K27" s="29">
        <f>SUM('Volumes FULL GRIP'!AC5)</f>
        <v>0</v>
      </c>
      <c r="L27" s="29">
        <f>SUMIF('Volumes FULL GRIP'!J:J,"M",'Volumes FULL GRIP'!AC:AC)</f>
        <v>0</v>
      </c>
    </row>
    <row r="38" spans="5:9" hidden="1"/>
    <row r="39" spans="5:9" hidden="1">
      <c r="E39" s="40" t="s">
        <v>214</v>
      </c>
      <c r="F39" s="41"/>
      <c r="G39" s="78"/>
      <c r="H39" s="4"/>
      <c r="I39" s="4"/>
    </row>
    <row r="40" spans="5:9" hidden="1">
      <c r="E40" s="6" t="s">
        <v>28</v>
      </c>
      <c r="F40" s="6" t="s">
        <v>27</v>
      </c>
      <c r="G40" s="6" t="s">
        <v>26</v>
      </c>
      <c r="H40" s="6" t="s">
        <v>24</v>
      </c>
      <c r="I40" s="6" t="s">
        <v>25</v>
      </c>
    </row>
    <row r="41" spans="5:9" hidden="1">
      <c r="E41" s="44">
        <f>SUMIF('Volumes FULL GRIP'!D:D,"S",'Volumes FULL GRIP'!W:W)</f>
        <v>0</v>
      </c>
      <c r="F41" s="44">
        <f>SUMIF('Volumes FULL GRIP'!D:D,"M",'Volumes FULL GRIP'!W:W)</f>
        <v>0</v>
      </c>
      <c r="G41" s="44">
        <f>SUMIF('Volumes FULL GRIP'!D:D,"L",'Volumes FULL GRIP'!W:W)</f>
        <v>0</v>
      </c>
      <c r="H41" s="44">
        <f>SUMIF('Volumes FULL GRIP'!D:D,"XL",'Volumes FULL GRIP'!W:W)</f>
        <v>0</v>
      </c>
      <c r="I41" s="44">
        <f>SUMIF('Volumes FULL GRIP'!D:D,"XXL",'Volumes FULL GRIP'!W:W)</f>
        <v>0</v>
      </c>
    </row>
    <row r="42" spans="5:9" hidden="1"/>
    <row r="43" spans="5:9" hidden="1">
      <c r="E43" s="40" t="s">
        <v>215</v>
      </c>
      <c r="F43" s="41"/>
      <c r="G43" s="78"/>
      <c r="H43" s="4"/>
      <c r="I43" s="4"/>
    </row>
    <row r="44" spans="5:9" hidden="1">
      <c r="E44" s="6" t="s">
        <v>28</v>
      </c>
      <c r="F44" s="6" t="s">
        <v>27</v>
      </c>
      <c r="G44" s="6" t="s">
        <v>26</v>
      </c>
      <c r="H44" s="6" t="s">
        <v>24</v>
      </c>
      <c r="I44" s="6" t="s">
        <v>25</v>
      </c>
    </row>
    <row r="45" spans="5:9" hidden="1">
      <c r="E45" s="44">
        <f>SUMIF('Volumes BI-TEXTURE'!D:D,"S",'Volumes BI-TEXTURE'!W:W)</f>
        <v>0</v>
      </c>
      <c r="F45" s="44">
        <f>SUMIF('Volumes BI-TEXTURE'!D:D,"M",'Volumes BI-TEXTURE'!W:W)</f>
        <v>0</v>
      </c>
      <c r="G45" s="44">
        <f>SUMIF('Volumes BI-TEXTURE'!D:D,"L",'Volumes BI-TEXTURE'!W:W)</f>
        <v>0</v>
      </c>
      <c r="H45" s="44">
        <f>SUMIF('Volumes BI-TEXTURE'!D:D,"XL",'Volumes BI-TEXTURE'!W:W)</f>
        <v>0</v>
      </c>
      <c r="I45" s="44">
        <f>SUMIF('Volumes BI-TEXTURE'!D:D,"XXL",'Volumes BI-TEXTURE'!W:W)</f>
        <v>0</v>
      </c>
    </row>
  </sheetData>
  <sheetProtection password="C7FF" sheet="1" objects="1" scenarios="1"/>
  <hyperlinks>
    <hyperlink ref="B7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7"/>
  <sheetViews>
    <sheetView showGridLines="0" showZeros="0" zoomScale="90" zoomScaleNormal="90" workbookViewId="0">
      <pane ySplit="5" topLeftCell="A6" activePane="bottomLeft" state="frozen"/>
      <selection pane="bottomLeft" activeCell="K9" sqref="K9"/>
    </sheetView>
  </sheetViews>
  <sheetFormatPr baseColWidth="10" defaultRowHeight="15"/>
  <cols>
    <col min="1" max="1" width="11.7109375" style="11" customWidth="1"/>
    <col min="2" max="2" width="21.85546875" style="12" customWidth="1"/>
    <col min="3" max="3" width="44.28515625" style="11" customWidth="1"/>
    <col min="4" max="4" width="11.42578125" style="11"/>
    <col min="5" max="5" width="10" style="11" customWidth="1"/>
    <col min="6" max="6" width="9.7109375" style="11" customWidth="1"/>
    <col min="7" max="7" width="9" style="11" customWidth="1"/>
    <col min="8" max="8" width="9.140625" style="12" customWidth="1"/>
    <col min="9" max="9" width="10.85546875" style="11" customWidth="1"/>
    <col min="10" max="10" width="10.42578125" style="11" customWidth="1"/>
    <col min="11" max="11" width="13.7109375" style="12" customWidth="1"/>
    <col min="12" max="20" width="9.7109375" style="11" customWidth="1"/>
    <col min="21" max="21" width="9.85546875" style="11" customWidth="1"/>
    <col min="22" max="22" width="11.42578125" style="11"/>
    <col min="23" max="23" width="13.42578125" style="11" customWidth="1"/>
    <col min="24" max="24" width="11.42578125" style="11"/>
    <col min="25" max="25" width="11.42578125" style="12"/>
    <col min="26" max="16384" width="11.42578125" style="11"/>
  </cols>
  <sheetData>
    <row r="1" spans="1:25">
      <c r="E1" s="11" t="s">
        <v>53</v>
      </c>
      <c r="F1" s="12"/>
      <c r="G1" s="12"/>
    </row>
    <row r="2" spans="1:25">
      <c r="F2" s="12"/>
      <c r="G2" s="70"/>
      <c r="H2" s="71" t="s">
        <v>159</v>
      </c>
      <c r="I2" s="72">
        <f>SUM(X6:X57)</f>
        <v>0</v>
      </c>
      <c r="J2" s="73" t="s">
        <v>101</v>
      </c>
    </row>
    <row r="3" spans="1:25">
      <c r="F3" s="12"/>
      <c r="G3" s="128" t="s">
        <v>158</v>
      </c>
      <c r="H3" s="129"/>
      <c r="I3" s="74">
        <f>SUM(W6:W57)</f>
        <v>0</v>
      </c>
      <c r="J3" s="50"/>
    </row>
    <row r="4" spans="1:25" ht="18" customHeight="1">
      <c r="A4" s="124" t="s">
        <v>157</v>
      </c>
      <c r="B4" s="122" t="s">
        <v>0</v>
      </c>
      <c r="C4" s="122" t="s">
        <v>1</v>
      </c>
      <c r="D4" s="126" t="s">
        <v>2</v>
      </c>
      <c r="E4" s="42" t="s">
        <v>3</v>
      </c>
      <c r="F4" s="42" t="s">
        <v>4</v>
      </c>
      <c r="G4" s="42" t="s">
        <v>5</v>
      </c>
      <c r="H4" s="42" t="s">
        <v>10</v>
      </c>
      <c r="I4" s="42" t="s">
        <v>54</v>
      </c>
      <c r="J4" s="42" t="s">
        <v>39</v>
      </c>
      <c r="K4" s="42" t="s">
        <v>7</v>
      </c>
      <c r="L4" s="25">
        <f t="shared" ref="L4:U4" si="0">SUM(L6:L57)</f>
        <v>0</v>
      </c>
      <c r="M4" s="19">
        <f t="shared" si="0"/>
        <v>0</v>
      </c>
      <c r="N4" s="19">
        <f>SUM(N6:N57)</f>
        <v>0</v>
      </c>
      <c r="O4" s="19">
        <f t="shared" si="0"/>
        <v>0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>SUM(S6:S57)</f>
        <v>0</v>
      </c>
      <c r="T4" s="19">
        <f t="shared" si="0"/>
        <v>0</v>
      </c>
      <c r="U4" s="48">
        <f t="shared" si="0"/>
        <v>0</v>
      </c>
      <c r="V4" s="53" t="s">
        <v>8</v>
      </c>
      <c r="W4" s="53" t="s">
        <v>9</v>
      </c>
      <c r="X4" s="53" t="s">
        <v>103</v>
      </c>
      <c r="Y4" s="53" t="s">
        <v>102</v>
      </c>
    </row>
    <row r="5" spans="1:25" ht="29.25" customHeight="1">
      <c r="A5" s="125"/>
      <c r="B5" s="123"/>
      <c r="C5" s="123"/>
      <c r="D5" s="127"/>
      <c r="E5" s="43" t="s">
        <v>41</v>
      </c>
      <c r="F5" s="43" t="s">
        <v>41</v>
      </c>
      <c r="G5" s="43" t="s">
        <v>41</v>
      </c>
      <c r="H5" s="43" t="s">
        <v>55</v>
      </c>
      <c r="I5" s="43" t="s">
        <v>6</v>
      </c>
      <c r="J5" s="43" t="s">
        <v>40</v>
      </c>
      <c r="K5" s="43" t="s">
        <v>38</v>
      </c>
      <c r="L5" s="58" t="s">
        <v>36</v>
      </c>
      <c r="M5" s="59" t="s">
        <v>45</v>
      </c>
      <c r="N5" s="60" t="s">
        <v>48</v>
      </c>
      <c r="O5" s="61" t="s">
        <v>37</v>
      </c>
      <c r="P5" s="62" t="s">
        <v>47</v>
      </c>
      <c r="Q5" s="63" t="s">
        <v>44</v>
      </c>
      <c r="R5" s="64" t="s">
        <v>46</v>
      </c>
      <c r="S5" s="65" t="s">
        <v>42</v>
      </c>
      <c r="T5" s="66" t="s">
        <v>43</v>
      </c>
      <c r="U5" s="67" t="s">
        <v>76</v>
      </c>
      <c r="V5" s="52">
        <f>SUM(V6:V57)</f>
        <v>0</v>
      </c>
      <c r="W5" s="52">
        <f>SUM(W6:W57)</f>
        <v>0</v>
      </c>
      <c r="X5" s="69">
        <f>SUM(X6:X57)</f>
        <v>0</v>
      </c>
      <c r="Y5" s="52">
        <f>SUM(Y6:Y57)</f>
        <v>0</v>
      </c>
    </row>
    <row r="6" spans="1:25" s="4" customFormat="1" ht="30" customHeight="1">
      <c r="A6" s="4" t="s">
        <v>161</v>
      </c>
      <c r="B6" s="47" t="s">
        <v>11</v>
      </c>
      <c r="D6" s="47" t="s">
        <v>24</v>
      </c>
      <c r="E6" s="4">
        <v>95</v>
      </c>
      <c r="F6" s="4">
        <v>150</v>
      </c>
      <c r="G6" s="4">
        <v>22.5</v>
      </c>
      <c r="H6" s="47">
        <v>13.7</v>
      </c>
      <c r="I6" s="4">
        <v>8</v>
      </c>
      <c r="J6" s="4">
        <v>1</v>
      </c>
      <c r="K6" s="13">
        <v>425</v>
      </c>
      <c r="L6" s="79"/>
      <c r="M6" s="80"/>
      <c r="N6" s="81"/>
      <c r="O6" s="82"/>
      <c r="P6" s="83"/>
      <c r="Q6" s="84"/>
      <c r="R6" s="85"/>
      <c r="S6" s="86"/>
      <c r="T6" s="87"/>
      <c r="U6" s="88"/>
      <c r="V6" s="54">
        <f t="shared" ref="V6:V32" si="1">SUM(L6:U6)</f>
        <v>0</v>
      </c>
      <c r="W6" s="47">
        <f>SUM(V6*J6)</f>
        <v>0</v>
      </c>
      <c r="X6" s="47">
        <f t="shared" ref="X6" si="2">SUM(V6*K6)</f>
        <v>0</v>
      </c>
      <c r="Y6" s="47">
        <f t="shared" ref="Y6:Y57" si="3">SUM(V6*H6)</f>
        <v>0</v>
      </c>
    </row>
    <row r="7" spans="1:25" s="4" customFormat="1" ht="30" customHeight="1">
      <c r="A7" s="4" t="s">
        <v>162</v>
      </c>
      <c r="B7" s="47" t="s">
        <v>12</v>
      </c>
      <c r="D7" s="47" t="s">
        <v>24</v>
      </c>
      <c r="E7" s="4">
        <v>76</v>
      </c>
      <c r="F7" s="4">
        <v>120</v>
      </c>
      <c r="G7" s="4">
        <v>18</v>
      </c>
      <c r="H7" s="47">
        <v>8.8000000000000007</v>
      </c>
      <c r="I7" s="4">
        <v>8</v>
      </c>
      <c r="J7" s="4">
        <v>1</v>
      </c>
      <c r="K7" s="75">
        <v>309</v>
      </c>
      <c r="L7" s="89"/>
      <c r="M7" s="80"/>
      <c r="N7" s="81"/>
      <c r="O7" s="82"/>
      <c r="P7" s="83"/>
      <c r="Q7" s="84"/>
      <c r="R7" s="85"/>
      <c r="S7" s="86"/>
      <c r="T7" s="87"/>
      <c r="U7" s="88"/>
      <c r="V7" s="55">
        <f t="shared" si="1"/>
        <v>0</v>
      </c>
      <c r="W7" s="47">
        <f t="shared" ref="W7:W12" si="4">SUM(V7*J7)</f>
        <v>0</v>
      </c>
      <c r="X7" s="47">
        <f>SUM(V7*K7)</f>
        <v>0</v>
      </c>
      <c r="Y7" s="47">
        <f t="shared" si="3"/>
        <v>0</v>
      </c>
    </row>
    <row r="8" spans="1:25" s="4" customFormat="1" ht="30" customHeight="1">
      <c r="A8" s="4" t="s">
        <v>163</v>
      </c>
      <c r="B8" s="47" t="s">
        <v>13</v>
      </c>
      <c r="D8" s="5" t="s">
        <v>26</v>
      </c>
      <c r="E8" s="4">
        <v>56</v>
      </c>
      <c r="F8" s="4">
        <v>90</v>
      </c>
      <c r="G8" s="4">
        <v>13.5</v>
      </c>
      <c r="H8" s="47">
        <v>4.9000000000000004</v>
      </c>
      <c r="I8" s="4">
        <v>6</v>
      </c>
      <c r="J8" s="4">
        <v>1</v>
      </c>
      <c r="K8" s="47">
        <v>217</v>
      </c>
      <c r="L8" s="89"/>
      <c r="M8" s="80"/>
      <c r="N8" s="81"/>
      <c r="O8" s="82"/>
      <c r="P8" s="83"/>
      <c r="Q8" s="84"/>
      <c r="R8" s="85"/>
      <c r="S8" s="86"/>
      <c r="T8" s="87"/>
      <c r="U8" s="88"/>
      <c r="V8" s="68">
        <f t="shared" ref="V8:V15" si="5">SUM(L8:U8)</f>
        <v>0</v>
      </c>
      <c r="W8" s="47">
        <f>SUM(V8*J8)</f>
        <v>0</v>
      </c>
      <c r="X8" s="47">
        <f>SUM(V8*K8)</f>
        <v>0</v>
      </c>
      <c r="Y8" s="47">
        <f t="shared" si="3"/>
        <v>0</v>
      </c>
    </row>
    <row r="9" spans="1:25" s="4" customFormat="1" ht="30" customHeight="1">
      <c r="A9" s="2" t="s">
        <v>164</v>
      </c>
      <c r="B9" s="46" t="s">
        <v>35</v>
      </c>
      <c r="C9" s="2"/>
      <c r="D9" s="46" t="s">
        <v>27</v>
      </c>
      <c r="E9" s="2">
        <v>33</v>
      </c>
      <c r="F9" s="2">
        <v>52</v>
      </c>
      <c r="G9" s="2">
        <v>8</v>
      </c>
      <c r="H9" s="46">
        <v>1.6</v>
      </c>
      <c r="I9" s="2">
        <v>6</v>
      </c>
      <c r="J9" s="2">
        <v>1</v>
      </c>
      <c r="K9" s="46">
        <v>139</v>
      </c>
      <c r="L9" s="90"/>
      <c r="M9" s="91"/>
      <c r="N9" s="92"/>
      <c r="O9" s="93"/>
      <c r="P9" s="94"/>
      <c r="Q9" s="95"/>
      <c r="R9" s="96"/>
      <c r="S9" s="97"/>
      <c r="T9" s="98"/>
      <c r="U9" s="99"/>
      <c r="V9" s="56">
        <f t="shared" si="5"/>
        <v>0</v>
      </c>
      <c r="W9" s="46">
        <f>SUM(V9*J9)</f>
        <v>0</v>
      </c>
      <c r="X9" s="46">
        <f>SUM(V9*K9)</f>
        <v>0</v>
      </c>
      <c r="Y9" s="46">
        <f t="shared" si="3"/>
        <v>0</v>
      </c>
    </row>
    <row r="10" spans="1:25" s="4" customFormat="1" ht="69.75" customHeight="1">
      <c r="A10" s="10" t="s">
        <v>165</v>
      </c>
      <c r="B10" s="27" t="s">
        <v>84</v>
      </c>
      <c r="C10" s="10"/>
      <c r="D10" s="27" t="s">
        <v>25</v>
      </c>
      <c r="E10" s="10">
        <v>133</v>
      </c>
      <c r="F10" s="10">
        <v>210</v>
      </c>
      <c r="G10" s="10">
        <v>31</v>
      </c>
      <c r="H10" s="27">
        <v>32</v>
      </c>
      <c r="I10" s="10">
        <v>30</v>
      </c>
      <c r="J10" s="10">
        <v>2</v>
      </c>
      <c r="K10" s="27">
        <v>910</v>
      </c>
      <c r="L10" s="100"/>
      <c r="M10" s="101"/>
      <c r="N10" s="102"/>
      <c r="O10" s="103"/>
      <c r="P10" s="104"/>
      <c r="Q10" s="105"/>
      <c r="R10" s="106"/>
      <c r="S10" s="107"/>
      <c r="T10" s="108"/>
      <c r="U10" s="109"/>
      <c r="V10" s="56">
        <f>SUM(L10:U10)</f>
        <v>0</v>
      </c>
      <c r="W10" s="27">
        <f>SUM(V10*J10)</f>
        <v>0</v>
      </c>
      <c r="X10" s="46">
        <f>SUM(V10*K10)</f>
        <v>0</v>
      </c>
      <c r="Y10" s="46">
        <f>SUM(V10*H10)</f>
        <v>0</v>
      </c>
    </row>
    <row r="11" spans="1:25" s="4" customFormat="1" ht="38.1" customHeight="1">
      <c r="A11" s="4" t="s">
        <v>166</v>
      </c>
      <c r="B11" s="47" t="s">
        <v>56</v>
      </c>
      <c r="D11" s="47" t="s">
        <v>24</v>
      </c>
      <c r="E11" s="4">
        <v>150</v>
      </c>
      <c r="F11" s="4">
        <v>54.5</v>
      </c>
      <c r="G11" s="4">
        <v>13.5</v>
      </c>
      <c r="H11" s="47">
        <v>7</v>
      </c>
      <c r="I11" s="4">
        <v>8</v>
      </c>
      <c r="J11" s="4">
        <v>1</v>
      </c>
      <c r="K11" s="47">
        <v>295</v>
      </c>
      <c r="L11" s="89"/>
      <c r="M11" s="80"/>
      <c r="N11" s="81"/>
      <c r="O11" s="82"/>
      <c r="P11" s="83"/>
      <c r="Q11" s="84"/>
      <c r="R11" s="85"/>
      <c r="S11" s="86"/>
      <c r="T11" s="87"/>
      <c r="U11" s="88"/>
      <c r="V11" s="55">
        <f t="shared" si="5"/>
        <v>0</v>
      </c>
      <c r="W11" s="47">
        <f>SUM(V11*J11)</f>
        <v>0</v>
      </c>
      <c r="X11" s="47">
        <f t="shared" ref="X11:X28" si="6">SUM(V11*K11)</f>
        <v>0</v>
      </c>
      <c r="Y11" s="47">
        <f t="shared" si="3"/>
        <v>0</v>
      </c>
    </row>
    <row r="12" spans="1:25" s="4" customFormat="1" ht="38.1" customHeight="1">
      <c r="A12" s="4" t="s">
        <v>167</v>
      </c>
      <c r="B12" s="47" t="s">
        <v>57</v>
      </c>
      <c r="D12" s="47" t="s">
        <v>26</v>
      </c>
      <c r="E12" s="4">
        <v>100</v>
      </c>
      <c r="F12" s="4">
        <v>36</v>
      </c>
      <c r="G12" s="4">
        <v>9</v>
      </c>
      <c r="H12" s="47">
        <v>3.25</v>
      </c>
      <c r="I12" s="4">
        <v>8</v>
      </c>
      <c r="J12" s="4">
        <v>1</v>
      </c>
      <c r="K12" s="47">
        <v>189</v>
      </c>
      <c r="L12" s="89"/>
      <c r="M12" s="80"/>
      <c r="N12" s="81"/>
      <c r="O12" s="82"/>
      <c r="P12" s="83"/>
      <c r="Q12" s="84"/>
      <c r="R12" s="85"/>
      <c r="S12" s="86"/>
      <c r="T12" s="87"/>
      <c r="U12" s="88"/>
      <c r="V12" s="55">
        <f t="shared" si="5"/>
        <v>0</v>
      </c>
      <c r="W12" s="47">
        <f t="shared" si="4"/>
        <v>0</v>
      </c>
      <c r="X12" s="47">
        <f t="shared" si="6"/>
        <v>0</v>
      </c>
      <c r="Y12" s="47">
        <f t="shared" si="3"/>
        <v>0</v>
      </c>
    </row>
    <row r="13" spans="1:25" s="4" customFormat="1" ht="38.1" customHeight="1">
      <c r="A13" s="4" t="s">
        <v>168</v>
      </c>
      <c r="B13" s="47" t="s">
        <v>58</v>
      </c>
      <c r="D13" s="47" t="s">
        <v>27</v>
      </c>
      <c r="E13" s="4">
        <v>70</v>
      </c>
      <c r="F13" s="4">
        <v>25</v>
      </c>
      <c r="G13" s="4">
        <v>6.5</v>
      </c>
      <c r="H13" s="47">
        <v>1.6</v>
      </c>
      <c r="I13" s="4">
        <v>4</v>
      </c>
      <c r="J13" s="4">
        <v>1</v>
      </c>
      <c r="K13" s="47">
        <v>119</v>
      </c>
      <c r="L13" s="89"/>
      <c r="M13" s="80"/>
      <c r="N13" s="81"/>
      <c r="O13" s="82"/>
      <c r="P13" s="83"/>
      <c r="Q13" s="84"/>
      <c r="R13" s="85"/>
      <c r="S13" s="86"/>
      <c r="T13" s="87"/>
      <c r="U13" s="88"/>
      <c r="V13" s="55">
        <f t="shared" si="5"/>
        <v>0</v>
      </c>
      <c r="W13" s="47">
        <f>SUM(V13*J13)</f>
        <v>0</v>
      </c>
      <c r="X13" s="47">
        <f>SUM(V13*K13)</f>
        <v>0</v>
      </c>
      <c r="Y13" s="47">
        <f t="shared" si="3"/>
        <v>0</v>
      </c>
    </row>
    <row r="14" spans="1:25" s="4" customFormat="1" ht="38.1" customHeight="1">
      <c r="A14" s="4" t="s">
        <v>169</v>
      </c>
      <c r="B14" s="47" t="s">
        <v>59</v>
      </c>
      <c r="D14" s="47" t="s">
        <v>24</v>
      </c>
      <c r="E14" s="4">
        <v>167</v>
      </c>
      <c r="F14" s="4">
        <v>69</v>
      </c>
      <c r="G14" s="4">
        <v>20</v>
      </c>
      <c r="H14" s="47">
        <v>10.25</v>
      </c>
      <c r="I14" s="4">
        <v>8</v>
      </c>
      <c r="J14" s="4">
        <v>1</v>
      </c>
      <c r="K14" s="47">
        <v>305</v>
      </c>
      <c r="L14" s="89"/>
      <c r="M14" s="80"/>
      <c r="N14" s="81"/>
      <c r="O14" s="82"/>
      <c r="P14" s="83"/>
      <c r="Q14" s="84"/>
      <c r="R14" s="85"/>
      <c r="S14" s="86"/>
      <c r="T14" s="87"/>
      <c r="U14" s="88"/>
      <c r="V14" s="55">
        <f t="shared" si="5"/>
        <v>0</v>
      </c>
      <c r="W14" s="47">
        <f>SUM(V14*J14)</f>
        <v>0</v>
      </c>
      <c r="X14" s="47">
        <f t="shared" si="6"/>
        <v>0</v>
      </c>
      <c r="Y14" s="47">
        <f t="shared" si="3"/>
        <v>0</v>
      </c>
    </row>
    <row r="15" spans="1:25" s="4" customFormat="1" ht="38.1" customHeight="1">
      <c r="A15" s="4" t="s">
        <v>170</v>
      </c>
      <c r="B15" s="47" t="s">
        <v>60</v>
      </c>
      <c r="D15" s="47" t="s">
        <v>26</v>
      </c>
      <c r="E15" s="4">
        <v>111</v>
      </c>
      <c r="F15" s="4">
        <v>46</v>
      </c>
      <c r="G15" s="4">
        <v>13</v>
      </c>
      <c r="H15" s="47">
        <v>4.5</v>
      </c>
      <c r="I15" s="4">
        <v>8</v>
      </c>
      <c r="J15" s="4">
        <v>1</v>
      </c>
      <c r="K15" s="47">
        <v>199</v>
      </c>
      <c r="L15" s="89"/>
      <c r="M15" s="80"/>
      <c r="N15" s="81"/>
      <c r="O15" s="82"/>
      <c r="P15" s="83"/>
      <c r="Q15" s="84"/>
      <c r="R15" s="85"/>
      <c r="S15" s="86"/>
      <c r="T15" s="87"/>
      <c r="U15" s="88"/>
      <c r="V15" s="55">
        <f t="shared" si="5"/>
        <v>0</v>
      </c>
      <c r="W15" s="47">
        <f>SUM(V15*J15)</f>
        <v>0</v>
      </c>
      <c r="X15" s="47">
        <f t="shared" si="6"/>
        <v>0</v>
      </c>
      <c r="Y15" s="47">
        <f t="shared" si="3"/>
        <v>0</v>
      </c>
    </row>
    <row r="16" spans="1:25" s="4" customFormat="1" ht="38.1" customHeight="1">
      <c r="A16" s="2" t="s">
        <v>171</v>
      </c>
      <c r="B16" s="46" t="s">
        <v>61</v>
      </c>
      <c r="C16" s="2"/>
      <c r="D16" s="46" t="s">
        <v>27</v>
      </c>
      <c r="E16" s="2">
        <v>78</v>
      </c>
      <c r="F16" s="2">
        <v>32</v>
      </c>
      <c r="G16" s="2">
        <v>9</v>
      </c>
      <c r="H16" s="46">
        <v>2.25</v>
      </c>
      <c r="I16" s="2">
        <v>4</v>
      </c>
      <c r="J16" s="2">
        <v>1</v>
      </c>
      <c r="K16" s="46">
        <v>129</v>
      </c>
      <c r="L16" s="90"/>
      <c r="M16" s="91"/>
      <c r="N16" s="92"/>
      <c r="O16" s="93"/>
      <c r="P16" s="94"/>
      <c r="Q16" s="95"/>
      <c r="R16" s="96"/>
      <c r="S16" s="97"/>
      <c r="T16" s="98"/>
      <c r="U16" s="99"/>
      <c r="V16" s="56">
        <f t="shared" ref="V16:V17" si="7">SUM(L16:U16)</f>
        <v>0</v>
      </c>
      <c r="W16" s="46">
        <f>SUM(V16*J16)</f>
        <v>0</v>
      </c>
      <c r="X16" s="46">
        <f>SUM(V16*K16)</f>
        <v>0</v>
      </c>
      <c r="Y16" s="46">
        <f t="shared" si="3"/>
        <v>0</v>
      </c>
    </row>
    <row r="17" spans="1:25" s="4" customFormat="1" ht="59.25" customHeight="1">
      <c r="A17" s="10" t="s">
        <v>172</v>
      </c>
      <c r="B17" s="27" t="s">
        <v>85</v>
      </c>
      <c r="C17" s="10"/>
      <c r="D17" s="27" t="s">
        <v>25</v>
      </c>
      <c r="E17" s="10">
        <v>256</v>
      </c>
      <c r="F17" s="10">
        <v>103</v>
      </c>
      <c r="G17" s="10"/>
      <c r="H17" s="27">
        <v>27</v>
      </c>
      <c r="I17" s="10">
        <v>22</v>
      </c>
      <c r="J17" s="10">
        <v>2</v>
      </c>
      <c r="K17" s="27">
        <v>910</v>
      </c>
      <c r="L17" s="100"/>
      <c r="M17" s="101"/>
      <c r="N17" s="102"/>
      <c r="O17" s="103"/>
      <c r="P17" s="104"/>
      <c r="Q17" s="105"/>
      <c r="R17" s="106"/>
      <c r="S17" s="107"/>
      <c r="T17" s="108"/>
      <c r="U17" s="109"/>
      <c r="V17" s="57">
        <f t="shared" si="7"/>
        <v>0</v>
      </c>
      <c r="W17" s="27">
        <f t="shared" ref="W17" si="8">SUM(V17*J17)</f>
        <v>0</v>
      </c>
      <c r="X17" s="27">
        <f>SUM(V17*K17)</f>
        <v>0</v>
      </c>
      <c r="Y17" s="46">
        <f t="shared" si="3"/>
        <v>0</v>
      </c>
    </row>
    <row r="18" spans="1:25" s="4" customFormat="1" ht="42" customHeight="1">
      <c r="A18" s="4" t="s">
        <v>173</v>
      </c>
      <c r="B18" s="47" t="s">
        <v>78</v>
      </c>
      <c r="D18" s="47" t="s">
        <v>24</v>
      </c>
      <c r="E18" s="4">
        <v>120</v>
      </c>
      <c r="F18" s="4">
        <v>24</v>
      </c>
      <c r="G18" s="4">
        <v>10</v>
      </c>
      <c r="H18" s="47">
        <v>4.5</v>
      </c>
      <c r="I18" s="4">
        <v>6</v>
      </c>
      <c r="J18" s="4">
        <v>1</v>
      </c>
      <c r="K18" s="47">
        <v>238</v>
      </c>
      <c r="L18" s="89"/>
      <c r="M18" s="80"/>
      <c r="N18" s="81"/>
      <c r="O18" s="82"/>
      <c r="P18" s="83"/>
      <c r="Q18" s="84"/>
      <c r="R18" s="85"/>
      <c r="S18" s="86"/>
      <c r="T18" s="87"/>
      <c r="U18" s="88"/>
      <c r="V18" s="55">
        <f>SUM(L18:U18)</f>
        <v>0</v>
      </c>
      <c r="W18" s="47">
        <f t="shared" ref="W18:W31" si="9">SUM(V18*J18)</f>
        <v>0</v>
      </c>
      <c r="X18" s="47">
        <f t="shared" si="6"/>
        <v>0</v>
      </c>
      <c r="Y18" s="47">
        <f t="shared" si="3"/>
        <v>0</v>
      </c>
    </row>
    <row r="19" spans="1:25" s="4" customFormat="1" ht="42" customHeight="1">
      <c r="A19" s="4" t="s">
        <v>174</v>
      </c>
      <c r="B19" s="47" t="s">
        <v>79</v>
      </c>
      <c r="D19" s="47" t="s">
        <v>24</v>
      </c>
      <c r="E19" s="28">
        <v>120</v>
      </c>
      <c r="F19" s="4">
        <v>24</v>
      </c>
      <c r="G19" s="4">
        <v>10</v>
      </c>
      <c r="H19" s="47">
        <v>4.9000000000000004</v>
      </c>
      <c r="I19" s="4">
        <v>11</v>
      </c>
      <c r="J19" s="4">
        <v>1</v>
      </c>
      <c r="K19" s="47">
        <v>238</v>
      </c>
      <c r="L19" s="89"/>
      <c r="M19" s="80"/>
      <c r="N19" s="81"/>
      <c r="O19" s="82"/>
      <c r="P19" s="83"/>
      <c r="Q19" s="84"/>
      <c r="R19" s="85"/>
      <c r="S19" s="86"/>
      <c r="T19" s="87"/>
      <c r="U19" s="88"/>
      <c r="V19" s="55">
        <f t="shared" si="1"/>
        <v>0</v>
      </c>
      <c r="W19" s="47">
        <f t="shared" si="9"/>
        <v>0</v>
      </c>
      <c r="X19" s="47">
        <f t="shared" si="6"/>
        <v>0</v>
      </c>
      <c r="Y19" s="47">
        <f t="shared" si="3"/>
        <v>0</v>
      </c>
    </row>
    <row r="20" spans="1:25" s="4" customFormat="1" ht="42" customHeight="1">
      <c r="A20" s="4" t="s">
        <v>175</v>
      </c>
      <c r="B20" s="47" t="s">
        <v>80</v>
      </c>
      <c r="D20" s="47" t="s">
        <v>24</v>
      </c>
      <c r="E20" s="4">
        <v>120</v>
      </c>
      <c r="F20" s="4">
        <v>24</v>
      </c>
      <c r="G20" s="4">
        <v>10</v>
      </c>
      <c r="H20" s="47">
        <v>5.5</v>
      </c>
      <c r="I20" s="4">
        <v>11</v>
      </c>
      <c r="J20" s="4">
        <v>1</v>
      </c>
      <c r="K20" s="47">
        <v>238</v>
      </c>
      <c r="L20" s="89"/>
      <c r="M20" s="80"/>
      <c r="N20" s="81"/>
      <c r="O20" s="82"/>
      <c r="P20" s="83"/>
      <c r="Q20" s="84"/>
      <c r="R20" s="85"/>
      <c r="S20" s="86"/>
      <c r="T20" s="87"/>
      <c r="U20" s="88"/>
      <c r="V20" s="55">
        <f>SUM(L20:U20)</f>
        <v>0</v>
      </c>
      <c r="W20" s="47">
        <f t="shared" ref="W20:W23" si="10">SUM(V20*J20)</f>
        <v>0</v>
      </c>
      <c r="X20" s="47">
        <f t="shared" ref="X20:X23" si="11">SUM(V20*K20)</f>
        <v>0</v>
      </c>
      <c r="Y20" s="47">
        <f t="shared" si="3"/>
        <v>0</v>
      </c>
    </row>
    <row r="21" spans="1:25" s="4" customFormat="1" ht="42" customHeight="1">
      <c r="A21" s="4" t="s">
        <v>176</v>
      </c>
      <c r="B21" s="47" t="s">
        <v>81</v>
      </c>
      <c r="D21" s="47" t="s">
        <v>25</v>
      </c>
      <c r="E21" s="4">
        <v>180</v>
      </c>
      <c r="F21" s="4">
        <v>24</v>
      </c>
      <c r="G21" s="4">
        <v>10</v>
      </c>
      <c r="H21" s="47">
        <v>7</v>
      </c>
      <c r="I21" s="4">
        <v>9</v>
      </c>
      <c r="J21" s="4">
        <v>1</v>
      </c>
      <c r="K21" s="47">
        <v>292</v>
      </c>
      <c r="L21" s="89"/>
      <c r="M21" s="80"/>
      <c r="N21" s="81"/>
      <c r="O21" s="82"/>
      <c r="P21" s="83"/>
      <c r="Q21" s="84"/>
      <c r="R21" s="85"/>
      <c r="S21" s="86"/>
      <c r="T21" s="87"/>
      <c r="U21" s="88"/>
      <c r="V21" s="55">
        <f t="shared" ref="V21:V23" si="12">SUM(L21:U21)</f>
        <v>0</v>
      </c>
      <c r="W21" s="47">
        <f t="shared" si="10"/>
        <v>0</v>
      </c>
      <c r="X21" s="47">
        <f t="shared" si="11"/>
        <v>0</v>
      </c>
      <c r="Y21" s="47">
        <f t="shared" si="3"/>
        <v>0</v>
      </c>
    </row>
    <row r="22" spans="1:25" s="4" customFormat="1" ht="42" customHeight="1">
      <c r="A22" s="4" t="s">
        <v>177</v>
      </c>
      <c r="B22" s="47" t="s">
        <v>82</v>
      </c>
      <c r="D22" s="47" t="s">
        <v>25</v>
      </c>
      <c r="E22" s="4">
        <v>180</v>
      </c>
      <c r="F22" s="4">
        <v>24</v>
      </c>
      <c r="G22" s="4">
        <v>10</v>
      </c>
      <c r="H22" s="47">
        <v>7.7</v>
      </c>
      <c r="I22" s="4">
        <v>14</v>
      </c>
      <c r="J22" s="4">
        <v>1</v>
      </c>
      <c r="K22" s="47">
        <v>292</v>
      </c>
      <c r="L22" s="89"/>
      <c r="M22" s="80"/>
      <c r="N22" s="81"/>
      <c r="O22" s="82"/>
      <c r="P22" s="83"/>
      <c r="Q22" s="84"/>
      <c r="R22" s="85"/>
      <c r="S22" s="86"/>
      <c r="T22" s="87"/>
      <c r="U22" s="88"/>
      <c r="V22" s="55">
        <f t="shared" si="12"/>
        <v>0</v>
      </c>
      <c r="W22" s="47">
        <f t="shared" si="10"/>
        <v>0</v>
      </c>
      <c r="X22" s="47">
        <f t="shared" si="11"/>
        <v>0</v>
      </c>
      <c r="Y22" s="47">
        <f t="shared" si="3"/>
        <v>0</v>
      </c>
    </row>
    <row r="23" spans="1:25" s="4" customFormat="1" ht="42" customHeight="1">
      <c r="A23" s="2" t="s">
        <v>178</v>
      </c>
      <c r="B23" s="46" t="s">
        <v>83</v>
      </c>
      <c r="C23" s="2"/>
      <c r="D23" s="46" t="s">
        <v>25</v>
      </c>
      <c r="E23" s="2">
        <v>180</v>
      </c>
      <c r="F23" s="2">
        <v>24</v>
      </c>
      <c r="G23" s="2">
        <v>10</v>
      </c>
      <c r="H23" s="46">
        <v>8.5</v>
      </c>
      <c r="I23" s="2">
        <v>14</v>
      </c>
      <c r="J23" s="2">
        <v>1</v>
      </c>
      <c r="K23" s="46">
        <v>292</v>
      </c>
      <c r="L23" s="90"/>
      <c r="M23" s="91"/>
      <c r="N23" s="92"/>
      <c r="O23" s="93"/>
      <c r="P23" s="94"/>
      <c r="Q23" s="95"/>
      <c r="R23" s="96"/>
      <c r="S23" s="97"/>
      <c r="T23" s="98"/>
      <c r="U23" s="99"/>
      <c r="V23" s="56">
        <f t="shared" si="12"/>
        <v>0</v>
      </c>
      <c r="W23" s="46">
        <f t="shared" si="10"/>
        <v>0</v>
      </c>
      <c r="X23" s="46">
        <f t="shared" si="11"/>
        <v>0</v>
      </c>
      <c r="Y23" s="46">
        <f t="shared" si="3"/>
        <v>0</v>
      </c>
    </row>
    <row r="24" spans="1:25" s="4" customFormat="1" ht="30" customHeight="1">
      <c r="A24" s="4" t="s">
        <v>179</v>
      </c>
      <c r="B24" s="47" t="s">
        <v>14</v>
      </c>
      <c r="D24" s="47" t="s">
        <v>24</v>
      </c>
      <c r="E24" s="4">
        <v>145</v>
      </c>
      <c r="F24" s="4">
        <v>125.5</v>
      </c>
      <c r="G24" s="4">
        <v>24</v>
      </c>
      <c r="H24" s="47">
        <v>13.3</v>
      </c>
      <c r="I24" s="4">
        <v>24</v>
      </c>
      <c r="J24" s="4">
        <v>1</v>
      </c>
      <c r="K24" s="47">
        <v>392</v>
      </c>
      <c r="L24" s="89"/>
      <c r="M24" s="80"/>
      <c r="N24" s="81"/>
      <c r="O24" s="82"/>
      <c r="P24" s="83"/>
      <c r="Q24" s="84"/>
      <c r="R24" s="85"/>
      <c r="S24" s="86"/>
      <c r="T24" s="87"/>
      <c r="U24" s="88"/>
      <c r="V24" s="55">
        <f t="shared" si="1"/>
        <v>0</v>
      </c>
      <c r="W24" s="47">
        <f t="shared" si="9"/>
        <v>0</v>
      </c>
      <c r="X24" s="47">
        <f t="shared" si="6"/>
        <v>0</v>
      </c>
      <c r="Y24" s="47">
        <f t="shared" si="3"/>
        <v>0</v>
      </c>
    </row>
    <row r="25" spans="1:25" s="4" customFormat="1" ht="30" customHeight="1">
      <c r="A25" s="4" t="s">
        <v>180</v>
      </c>
      <c r="B25" s="47" t="s">
        <v>15</v>
      </c>
      <c r="D25" s="47" t="s">
        <v>26</v>
      </c>
      <c r="E25" s="4">
        <v>100</v>
      </c>
      <c r="F25" s="4">
        <v>86.5</v>
      </c>
      <c r="G25" s="4">
        <v>16</v>
      </c>
      <c r="H25" s="47">
        <v>6.3</v>
      </c>
      <c r="I25" s="4">
        <v>18</v>
      </c>
      <c r="J25" s="4">
        <v>1</v>
      </c>
      <c r="K25" s="47">
        <v>214</v>
      </c>
      <c r="L25" s="89"/>
      <c r="M25" s="80"/>
      <c r="N25" s="81"/>
      <c r="O25" s="82"/>
      <c r="P25" s="83"/>
      <c r="Q25" s="84"/>
      <c r="R25" s="85"/>
      <c r="S25" s="86"/>
      <c r="T25" s="87"/>
      <c r="U25" s="88"/>
      <c r="V25" s="55">
        <f t="shared" si="1"/>
        <v>0</v>
      </c>
      <c r="W25" s="47">
        <f t="shared" si="9"/>
        <v>0</v>
      </c>
      <c r="X25" s="47">
        <f t="shared" si="6"/>
        <v>0</v>
      </c>
      <c r="Y25" s="47">
        <f t="shared" si="3"/>
        <v>0</v>
      </c>
    </row>
    <row r="26" spans="1:25" s="4" customFormat="1" ht="30" customHeight="1">
      <c r="A26" s="4" t="s">
        <v>181</v>
      </c>
      <c r="B26" s="47" t="s">
        <v>16</v>
      </c>
      <c r="D26" s="47" t="s">
        <v>27</v>
      </c>
      <c r="E26" s="4">
        <v>70</v>
      </c>
      <c r="F26" s="4">
        <v>60.5</v>
      </c>
      <c r="G26" s="4">
        <v>11.5</v>
      </c>
      <c r="H26" s="47">
        <v>3.2</v>
      </c>
      <c r="I26" s="4">
        <v>9</v>
      </c>
      <c r="J26" s="4">
        <v>1</v>
      </c>
      <c r="K26" s="47">
        <v>130</v>
      </c>
      <c r="L26" s="89"/>
      <c r="M26" s="80"/>
      <c r="N26" s="81"/>
      <c r="O26" s="82"/>
      <c r="P26" s="83"/>
      <c r="Q26" s="84"/>
      <c r="R26" s="85"/>
      <c r="S26" s="86"/>
      <c r="T26" s="87"/>
      <c r="U26" s="88"/>
      <c r="V26" s="55">
        <f t="shared" si="1"/>
        <v>0</v>
      </c>
      <c r="W26" s="47">
        <f t="shared" si="9"/>
        <v>0</v>
      </c>
      <c r="X26" s="47">
        <f t="shared" si="6"/>
        <v>0</v>
      </c>
      <c r="Y26" s="47">
        <f t="shared" si="3"/>
        <v>0</v>
      </c>
    </row>
    <row r="27" spans="1:25" s="4" customFormat="1" ht="30" customHeight="1">
      <c r="A27" s="4" t="s">
        <v>182</v>
      </c>
      <c r="B27" s="47" t="s">
        <v>17</v>
      </c>
      <c r="D27" s="47" t="s">
        <v>27</v>
      </c>
      <c r="E27" s="4">
        <v>50</v>
      </c>
      <c r="F27" s="4">
        <v>43</v>
      </c>
      <c r="G27" s="4">
        <v>8</v>
      </c>
      <c r="H27" s="47">
        <v>1.5</v>
      </c>
      <c r="I27" s="4">
        <v>3</v>
      </c>
      <c r="J27" s="4">
        <v>1</v>
      </c>
      <c r="K27" s="47">
        <v>90</v>
      </c>
      <c r="L27" s="89"/>
      <c r="M27" s="80"/>
      <c r="N27" s="81"/>
      <c r="O27" s="82"/>
      <c r="P27" s="83"/>
      <c r="Q27" s="84"/>
      <c r="R27" s="85"/>
      <c r="S27" s="86"/>
      <c r="T27" s="87"/>
      <c r="U27" s="88"/>
      <c r="V27" s="55">
        <f t="shared" si="1"/>
        <v>0</v>
      </c>
      <c r="W27" s="47">
        <f t="shared" si="9"/>
        <v>0</v>
      </c>
      <c r="X27" s="47">
        <f t="shared" si="6"/>
        <v>0</v>
      </c>
      <c r="Y27" s="47">
        <f t="shared" si="3"/>
        <v>0</v>
      </c>
    </row>
    <row r="28" spans="1:25" s="4" customFormat="1" ht="30" customHeight="1">
      <c r="A28" s="2" t="s">
        <v>183</v>
      </c>
      <c r="B28" s="46" t="s">
        <v>18</v>
      </c>
      <c r="C28" s="2"/>
      <c r="D28" s="46" t="s">
        <v>28</v>
      </c>
      <c r="E28" s="2">
        <v>30</v>
      </c>
      <c r="F28" s="2">
        <v>26</v>
      </c>
      <c r="G28" s="2">
        <v>5</v>
      </c>
      <c r="H28" s="46">
        <v>0.5</v>
      </c>
      <c r="I28" s="2"/>
      <c r="J28" s="2">
        <v>1</v>
      </c>
      <c r="K28" s="46">
        <v>66</v>
      </c>
      <c r="L28" s="90"/>
      <c r="M28" s="91"/>
      <c r="N28" s="92"/>
      <c r="O28" s="93"/>
      <c r="P28" s="94"/>
      <c r="Q28" s="95"/>
      <c r="R28" s="96"/>
      <c r="S28" s="97"/>
      <c r="T28" s="98"/>
      <c r="U28" s="99"/>
      <c r="V28" s="56">
        <f t="shared" si="1"/>
        <v>0</v>
      </c>
      <c r="W28" s="46">
        <f t="shared" si="9"/>
        <v>0</v>
      </c>
      <c r="X28" s="46">
        <f t="shared" si="6"/>
        <v>0</v>
      </c>
      <c r="Y28" s="46">
        <f t="shared" si="3"/>
        <v>0</v>
      </c>
    </row>
    <row r="29" spans="1:25" s="4" customFormat="1" ht="30" customHeight="1">
      <c r="A29" s="4" t="s">
        <v>184</v>
      </c>
      <c r="B29" s="47" t="s">
        <v>19</v>
      </c>
      <c r="D29" s="47" t="s">
        <v>24</v>
      </c>
      <c r="E29" s="4">
        <v>145</v>
      </c>
      <c r="F29" s="4">
        <v>125.5</v>
      </c>
      <c r="G29" s="4">
        <v>46</v>
      </c>
      <c r="H29" s="47">
        <v>17.100000000000001</v>
      </c>
      <c r="I29" s="4">
        <v>20</v>
      </c>
      <c r="J29" s="4">
        <v>1</v>
      </c>
      <c r="K29" s="45">
        <v>392</v>
      </c>
      <c r="L29" s="89"/>
      <c r="M29" s="80"/>
      <c r="N29" s="81"/>
      <c r="O29" s="82"/>
      <c r="P29" s="83"/>
      <c r="Q29" s="84"/>
      <c r="R29" s="85"/>
      <c r="S29" s="86"/>
      <c r="T29" s="87"/>
      <c r="U29" s="88"/>
      <c r="V29" s="55">
        <f>SUM(L29:U29)</f>
        <v>0</v>
      </c>
      <c r="W29" s="47">
        <f>SUM(V29*J29)</f>
        <v>0</v>
      </c>
      <c r="X29" s="47">
        <f>SUM(V29*K29)</f>
        <v>0</v>
      </c>
      <c r="Y29" s="47">
        <f t="shared" si="3"/>
        <v>0</v>
      </c>
    </row>
    <row r="30" spans="1:25" s="4" customFormat="1" ht="30" customHeight="1">
      <c r="A30" s="4" t="s">
        <v>185</v>
      </c>
      <c r="B30" s="47" t="s">
        <v>20</v>
      </c>
      <c r="D30" s="47" t="s">
        <v>26</v>
      </c>
      <c r="E30" s="4">
        <v>100</v>
      </c>
      <c r="F30" s="4">
        <v>86.5</v>
      </c>
      <c r="G30" s="4">
        <v>32</v>
      </c>
      <c r="H30" s="47">
        <v>8.1999999999999993</v>
      </c>
      <c r="I30" s="4">
        <v>15</v>
      </c>
      <c r="J30" s="4">
        <v>1</v>
      </c>
      <c r="K30" s="45">
        <v>214</v>
      </c>
      <c r="L30" s="89"/>
      <c r="M30" s="80"/>
      <c r="N30" s="81"/>
      <c r="O30" s="82"/>
      <c r="P30" s="83"/>
      <c r="Q30" s="84"/>
      <c r="R30" s="85"/>
      <c r="S30" s="86"/>
      <c r="T30" s="87"/>
      <c r="U30" s="88"/>
      <c r="V30" s="55">
        <f>SUM(L30:U30)</f>
        <v>0</v>
      </c>
      <c r="W30" s="47">
        <f>SUM(V30*J30)</f>
        <v>0</v>
      </c>
      <c r="X30" s="47">
        <f t="shared" ref="X30:X57" si="13">SUM(V30*K30)</f>
        <v>0</v>
      </c>
      <c r="Y30" s="47">
        <f t="shared" si="3"/>
        <v>0</v>
      </c>
    </row>
    <row r="31" spans="1:25" s="4" customFormat="1" ht="30" customHeight="1">
      <c r="A31" s="4" t="s">
        <v>186</v>
      </c>
      <c r="B31" s="47" t="s">
        <v>21</v>
      </c>
      <c r="D31" s="47" t="s">
        <v>27</v>
      </c>
      <c r="E31" s="4">
        <v>70</v>
      </c>
      <c r="F31" s="4">
        <v>60.5</v>
      </c>
      <c r="G31" s="4">
        <v>22</v>
      </c>
      <c r="H31" s="47">
        <v>4</v>
      </c>
      <c r="I31" s="4">
        <v>9</v>
      </c>
      <c r="J31" s="4">
        <v>1</v>
      </c>
      <c r="K31" s="45">
        <v>130</v>
      </c>
      <c r="L31" s="89"/>
      <c r="M31" s="80"/>
      <c r="N31" s="81"/>
      <c r="O31" s="82"/>
      <c r="P31" s="83"/>
      <c r="Q31" s="84"/>
      <c r="R31" s="85"/>
      <c r="S31" s="86"/>
      <c r="T31" s="87"/>
      <c r="U31" s="88"/>
      <c r="V31" s="55">
        <f t="shared" si="1"/>
        <v>0</v>
      </c>
      <c r="W31" s="47">
        <f t="shared" si="9"/>
        <v>0</v>
      </c>
      <c r="X31" s="47">
        <f t="shared" si="13"/>
        <v>0</v>
      </c>
      <c r="Y31" s="47">
        <f t="shared" si="3"/>
        <v>0</v>
      </c>
    </row>
    <row r="32" spans="1:25" s="4" customFormat="1" ht="30" customHeight="1">
      <c r="A32" s="4" t="s">
        <v>187</v>
      </c>
      <c r="B32" s="47" t="s">
        <v>22</v>
      </c>
      <c r="D32" s="47" t="s">
        <v>27</v>
      </c>
      <c r="E32" s="4">
        <v>50</v>
      </c>
      <c r="F32" s="4">
        <v>43</v>
      </c>
      <c r="G32" s="4">
        <v>16</v>
      </c>
      <c r="H32" s="47">
        <v>2</v>
      </c>
      <c r="I32" s="4">
        <v>3</v>
      </c>
      <c r="J32" s="4">
        <v>1</v>
      </c>
      <c r="K32" s="45">
        <v>90</v>
      </c>
      <c r="L32" s="89"/>
      <c r="M32" s="80"/>
      <c r="N32" s="81"/>
      <c r="O32" s="82"/>
      <c r="P32" s="83"/>
      <c r="Q32" s="84"/>
      <c r="R32" s="85"/>
      <c r="S32" s="86"/>
      <c r="T32" s="87"/>
      <c r="U32" s="88"/>
      <c r="V32" s="55">
        <f t="shared" si="1"/>
        <v>0</v>
      </c>
      <c r="W32" s="47">
        <f>SUM(V32*J32)</f>
        <v>0</v>
      </c>
      <c r="X32" s="47">
        <f t="shared" si="13"/>
        <v>0</v>
      </c>
      <c r="Y32" s="47">
        <f t="shared" si="3"/>
        <v>0</v>
      </c>
    </row>
    <row r="33" spans="1:25" s="4" customFormat="1" ht="30" customHeight="1">
      <c r="A33" s="2" t="s">
        <v>188</v>
      </c>
      <c r="B33" s="46" t="s">
        <v>23</v>
      </c>
      <c r="C33" s="2"/>
      <c r="D33" s="46" t="s">
        <v>28</v>
      </c>
      <c r="E33" s="2">
        <v>30</v>
      </c>
      <c r="F33" s="2">
        <v>26</v>
      </c>
      <c r="G33" s="2">
        <v>9.5</v>
      </c>
      <c r="H33" s="46">
        <v>0.8</v>
      </c>
      <c r="I33" s="2"/>
      <c r="J33" s="2">
        <v>1</v>
      </c>
      <c r="K33" s="46">
        <v>66</v>
      </c>
      <c r="L33" s="90"/>
      <c r="M33" s="91"/>
      <c r="N33" s="92"/>
      <c r="O33" s="93"/>
      <c r="P33" s="94"/>
      <c r="Q33" s="95"/>
      <c r="R33" s="96"/>
      <c r="S33" s="97"/>
      <c r="T33" s="98"/>
      <c r="U33" s="99"/>
      <c r="V33" s="56">
        <f t="shared" ref="V33:V37" si="14">SUM(L33:U33)</f>
        <v>0</v>
      </c>
      <c r="W33" s="46">
        <f t="shared" ref="W33:W57" si="15">SUM(V33*J33)</f>
        <v>0</v>
      </c>
      <c r="X33" s="46">
        <f t="shared" si="13"/>
        <v>0</v>
      </c>
      <c r="Y33" s="46">
        <f t="shared" si="3"/>
        <v>0</v>
      </c>
    </row>
    <row r="34" spans="1:25" s="4" customFormat="1" ht="35.1" customHeight="1">
      <c r="A34" s="4" t="s">
        <v>189</v>
      </c>
      <c r="B34" s="47" t="s">
        <v>29</v>
      </c>
      <c r="D34" s="47" t="s">
        <v>24</v>
      </c>
      <c r="E34" s="4">
        <v>145</v>
      </c>
      <c r="F34" s="4">
        <v>53</v>
      </c>
      <c r="G34" s="4">
        <v>16</v>
      </c>
      <c r="H34" s="47">
        <v>5.9</v>
      </c>
      <c r="I34" s="4">
        <v>7</v>
      </c>
      <c r="J34" s="4">
        <v>1</v>
      </c>
      <c r="K34" s="13">
        <v>275</v>
      </c>
      <c r="L34" s="89"/>
      <c r="M34" s="80"/>
      <c r="N34" s="81"/>
      <c r="O34" s="82"/>
      <c r="P34" s="83"/>
      <c r="Q34" s="84"/>
      <c r="R34" s="85"/>
      <c r="S34" s="86"/>
      <c r="T34" s="87"/>
      <c r="U34" s="88"/>
      <c r="V34" s="55">
        <f t="shared" si="14"/>
        <v>0</v>
      </c>
      <c r="W34" s="47">
        <f t="shared" si="15"/>
        <v>0</v>
      </c>
      <c r="X34" s="47">
        <f t="shared" si="13"/>
        <v>0</v>
      </c>
      <c r="Y34" s="47">
        <f t="shared" si="3"/>
        <v>0</v>
      </c>
    </row>
    <row r="35" spans="1:25" s="4" customFormat="1" ht="35.1" customHeight="1">
      <c r="A35" s="4" t="s">
        <v>190</v>
      </c>
      <c r="B35" s="47" t="s">
        <v>30</v>
      </c>
      <c r="D35" s="47" t="s">
        <v>26</v>
      </c>
      <c r="E35" s="4">
        <v>100</v>
      </c>
      <c r="F35" s="4">
        <v>36</v>
      </c>
      <c r="G35" s="4">
        <v>11</v>
      </c>
      <c r="H35" s="47">
        <v>2.8</v>
      </c>
      <c r="I35" s="4">
        <v>5</v>
      </c>
      <c r="J35" s="4">
        <v>1</v>
      </c>
      <c r="K35" s="13">
        <v>135</v>
      </c>
      <c r="L35" s="89"/>
      <c r="M35" s="80"/>
      <c r="N35" s="81"/>
      <c r="O35" s="82"/>
      <c r="P35" s="83"/>
      <c r="Q35" s="84"/>
      <c r="R35" s="85"/>
      <c r="S35" s="86"/>
      <c r="T35" s="87"/>
      <c r="U35" s="88"/>
      <c r="V35" s="55">
        <f>SUM(L35:U35)</f>
        <v>0</v>
      </c>
      <c r="W35" s="47">
        <f t="shared" si="15"/>
        <v>0</v>
      </c>
      <c r="X35" s="47">
        <f t="shared" si="13"/>
        <v>0</v>
      </c>
      <c r="Y35" s="47">
        <f t="shared" si="3"/>
        <v>0</v>
      </c>
    </row>
    <row r="36" spans="1:25" s="4" customFormat="1" ht="35.1" customHeight="1">
      <c r="A36" s="2" t="s">
        <v>191</v>
      </c>
      <c r="B36" s="46" t="s">
        <v>31</v>
      </c>
      <c r="C36" s="2"/>
      <c r="D36" s="46" t="s">
        <v>27</v>
      </c>
      <c r="E36" s="2">
        <v>60</v>
      </c>
      <c r="F36" s="2">
        <v>22</v>
      </c>
      <c r="G36" s="2">
        <v>6.5</v>
      </c>
      <c r="H36" s="46">
        <v>1</v>
      </c>
      <c r="I36" s="2">
        <v>3</v>
      </c>
      <c r="J36" s="2">
        <v>1</v>
      </c>
      <c r="K36" s="26">
        <v>80</v>
      </c>
      <c r="L36" s="90"/>
      <c r="M36" s="91"/>
      <c r="N36" s="92"/>
      <c r="O36" s="93"/>
      <c r="P36" s="94"/>
      <c r="Q36" s="95"/>
      <c r="R36" s="96"/>
      <c r="S36" s="97"/>
      <c r="T36" s="98"/>
      <c r="U36" s="99"/>
      <c r="V36" s="56">
        <f t="shared" si="14"/>
        <v>0</v>
      </c>
      <c r="W36" s="46">
        <f t="shared" si="15"/>
        <v>0</v>
      </c>
      <c r="X36" s="46">
        <f t="shared" si="13"/>
        <v>0</v>
      </c>
      <c r="Y36" s="46">
        <f t="shared" si="3"/>
        <v>0</v>
      </c>
    </row>
    <row r="37" spans="1:25" s="4" customFormat="1" ht="38.1" customHeight="1">
      <c r="A37" s="4" t="s">
        <v>192</v>
      </c>
      <c r="B37" s="47" t="s">
        <v>32</v>
      </c>
      <c r="D37" s="47" t="s">
        <v>24</v>
      </c>
      <c r="E37" s="4">
        <v>145</v>
      </c>
      <c r="F37" s="4">
        <v>60</v>
      </c>
      <c r="G37" s="4">
        <v>20</v>
      </c>
      <c r="H37" s="47">
        <v>7</v>
      </c>
      <c r="I37" s="4">
        <v>10</v>
      </c>
      <c r="J37" s="4">
        <v>1</v>
      </c>
      <c r="K37" s="13">
        <v>285</v>
      </c>
      <c r="L37" s="89"/>
      <c r="M37" s="80"/>
      <c r="N37" s="81"/>
      <c r="O37" s="82"/>
      <c r="P37" s="83"/>
      <c r="Q37" s="84"/>
      <c r="R37" s="85"/>
      <c r="S37" s="86"/>
      <c r="T37" s="87"/>
      <c r="U37" s="88"/>
      <c r="V37" s="55">
        <f t="shared" si="14"/>
        <v>0</v>
      </c>
      <c r="W37" s="47">
        <f t="shared" si="15"/>
        <v>0</v>
      </c>
      <c r="X37" s="47">
        <f t="shared" si="13"/>
        <v>0</v>
      </c>
      <c r="Y37" s="47">
        <f t="shared" si="3"/>
        <v>0</v>
      </c>
    </row>
    <row r="38" spans="1:25" s="4" customFormat="1" ht="38.1" customHeight="1">
      <c r="A38" s="4" t="s">
        <v>193</v>
      </c>
      <c r="B38" s="47" t="s">
        <v>33</v>
      </c>
      <c r="D38" s="47" t="s">
        <v>26</v>
      </c>
      <c r="E38" s="4">
        <v>100</v>
      </c>
      <c r="F38" s="4">
        <v>41</v>
      </c>
      <c r="G38" s="4">
        <v>14</v>
      </c>
      <c r="H38" s="47">
        <v>3.4</v>
      </c>
      <c r="I38" s="4">
        <v>8</v>
      </c>
      <c r="J38" s="4">
        <v>1</v>
      </c>
      <c r="K38" s="13">
        <v>149</v>
      </c>
      <c r="L38" s="89"/>
      <c r="M38" s="80"/>
      <c r="N38" s="81"/>
      <c r="O38" s="82"/>
      <c r="P38" s="83"/>
      <c r="Q38" s="84"/>
      <c r="R38" s="85"/>
      <c r="S38" s="86"/>
      <c r="T38" s="87"/>
      <c r="U38" s="88"/>
      <c r="V38" s="55">
        <f>SUM(L38:U38)</f>
        <v>0</v>
      </c>
      <c r="W38" s="47">
        <f t="shared" si="15"/>
        <v>0</v>
      </c>
      <c r="X38" s="47">
        <f t="shared" si="13"/>
        <v>0</v>
      </c>
      <c r="Y38" s="47">
        <f t="shared" si="3"/>
        <v>0</v>
      </c>
    </row>
    <row r="39" spans="1:25" s="4" customFormat="1" ht="38.1" customHeight="1">
      <c r="A39" s="2" t="s">
        <v>194</v>
      </c>
      <c r="B39" s="46" t="s">
        <v>34</v>
      </c>
      <c r="C39" s="2"/>
      <c r="D39" s="46" t="s">
        <v>27</v>
      </c>
      <c r="E39" s="2">
        <v>70</v>
      </c>
      <c r="F39" s="2">
        <v>29</v>
      </c>
      <c r="G39" s="2">
        <v>10</v>
      </c>
      <c r="H39" s="46">
        <v>1.7</v>
      </c>
      <c r="I39" s="2">
        <v>6</v>
      </c>
      <c r="J39" s="2">
        <v>1</v>
      </c>
      <c r="K39" s="26">
        <v>89</v>
      </c>
      <c r="L39" s="90"/>
      <c r="M39" s="91"/>
      <c r="N39" s="92"/>
      <c r="O39" s="93"/>
      <c r="P39" s="94"/>
      <c r="Q39" s="95"/>
      <c r="R39" s="96"/>
      <c r="S39" s="97"/>
      <c r="T39" s="98"/>
      <c r="U39" s="99"/>
      <c r="V39" s="56">
        <f t="shared" ref="V39:V57" si="16">SUM(L39:U39)</f>
        <v>0</v>
      </c>
      <c r="W39" s="46">
        <f t="shared" si="15"/>
        <v>0</v>
      </c>
      <c r="X39" s="46">
        <f t="shared" si="13"/>
        <v>0</v>
      </c>
      <c r="Y39" s="46">
        <f t="shared" si="3"/>
        <v>0</v>
      </c>
    </row>
    <row r="40" spans="1:25" s="4" customFormat="1" ht="30" customHeight="1">
      <c r="A40" s="4" t="s">
        <v>195</v>
      </c>
      <c r="B40" s="47" t="s">
        <v>66</v>
      </c>
      <c r="D40" s="47" t="s">
        <v>24</v>
      </c>
      <c r="E40" s="4">
        <v>145</v>
      </c>
      <c r="F40" s="4">
        <v>105</v>
      </c>
      <c r="G40" s="4">
        <v>31</v>
      </c>
      <c r="H40" s="47">
        <v>12.8</v>
      </c>
      <c r="I40" s="4">
        <v>17</v>
      </c>
      <c r="J40" s="4">
        <v>1</v>
      </c>
      <c r="K40" s="47">
        <v>392</v>
      </c>
      <c r="L40" s="89"/>
      <c r="M40" s="80"/>
      <c r="N40" s="81"/>
      <c r="O40" s="82"/>
      <c r="P40" s="83"/>
      <c r="Q40" s="84"/>
      <c r="R40" s="85"/>
      <c r="S40" s="86"/>
      <c r="T40" s="87"/>
      <c r="U40" s="88"/>
      <c r="V40" s="55">
        <f t="shared" si="16"/>
        <v>0</v>
      </c>
      <c r="W40" s="47">
        <f t="shared" si="15"/>
        <v>0</v>
      </c>
      <c r="X40" s="47">
        <f t="shared" si="13"/>
        <v>0</v>
      </c>
      <c r="Y40" s="47">
        <f t="shared" si="3"/>
        <v>0</v>
      </c>
    </row>
    <row r="41" spans="1:25" s="4" customFormat="1" ht="30" customHeight="1">
      <c r="A41" s="4" t="s">
        <v>196</v>
      </c>
      <c r="B41" s="47" t="s">
        <v>67</v>
      </c>
      <c r="D41" s="47" t="s">
        <v>26</v>
      </c>
      <c r="E41" s="4">
        <v>100</v>
      </c>
      <c r="F41" s="4">
        <v>73</v>
      </c>
      <c r="G41" s="4">
        <v>22</v>
      </c>
      <c r="H41" s="47">
        <v>6.2</v>
      </c>
      <c r="I41" s="4">
        <v>8</v>
      </c>
      <c r="J41" s="4">
        <v>1</v>
      </c>
      <c r="K41" s="47">
        <v>214</v>
      </c>
      <c r="L41" s="89"/>
      <c r="M41" s="80"/>
      <c r="N41" s="81"/>
      <c r="O41" s="82"/>
      <c r="P41" s="83"/>
      <c r="Q41" s="84"/>
      <c r="R41" s="85"/>
      <c r="S41" s="86"/>
      <c r="T41" s="87"/>
      <c r="U41" s="88"/>
      <c r="V41" s="55">
        <f t="shared" si="16"/>
        <v>0</v>
      </c>
      <c r="W41" s="47">
        <f t="shared" si="15"/>
        <v>0</v>
      </c>
      <c r="X41" s="47">
        <f t="shared" si="13"/>
        <v>0</v>
      </c>
      <c r="Y41" s="47">
        <f t="shared" si="3"/>
        <v>0</v>
      </c>
    </row>
    <row r="42" spans="1:25" s="4" customFormat="1" ht="30" customHeight="1">
      <c r="A42" s="4" t="s">
        <v>197</v>
      </c>
      <c r="B42" s="47" t="s">
        <v>68</v>
      </c>
      <c r="D42" s="47" t="s">
        <v>26</v>
      </c>
      <c r="E42" s="4">
        <v>70</v>
      </c>
      <c r="F42" s="4">
        <v>51</v>
      </c>
      <c r="G42" s="4">
        <v>15</v>
      </c>
      <c r="H42" s="47">
        <v>3</v>
      </c>
      <c r="I42" s="4">
        <v>4</v>
      </c>
      <c r="J42" s="4">
        <v>1</v>
      </c>
      <c r="K42" s="47">
        <v>130</v>
      </c>
      <c r="L42" s="89"/>
      <c r="M42" s="80"/>
      <c r="N42" s="81"/>
      <c r="O42" s="82"/>
      <c r="P42" s="83"/>
      <c r="Q42" s="84"/>
      <c r="R42" s="85"/>
      <c r="S42" s="86"/>
      <c r="T42" s="87"/>
      <c r="U42" s="88"/>
      <c r="V42" s="55">
        <f t="shared" si="16"/>
        <v>0</v>
      </c>
      <c r="W42" s="47">
        <f t="shared" si="15"/>
        <v>0</v>
      </c>
      <c r="X42" s="47">
        <f t="shared" si="13"/>
        <v>0</v>
      </c>
      <c r="Y42" s="47">
        <f t="shared" si="3"/>
        <v>0</v>
      </c>
    </row>
    <row r="43" spans="1:25" s="4" customFormat="1" ht="30" customHeight="1">
      <c r="A43" s="4" t="s">
        <v>198</v>
      </c>
      <c r="B43" s="47" t="s">
        <v>69</v>
      </c>
      <c r="D43" s="47" t="s">
        <v>27</v>
      </c>
      <c r="E43" s="4">
        <v>50</v>
      </c>
      <c r="F43" s="4">
        <v>36</v>
      </c>
      <c r="G43" s="4">
        <v>11</v>
      </c>
      <c r="H43" s="47">
        <v>1.5</v>
      </c>
      <c r="I43" s="4">
        <v>2</v>
      </c>
      <c r="J43" s="4">
        <v>1</v>
      </c>
      <c r="K43" s="47">
        <v>90</v>
      </c>
      <c r="L43" s="89"/>
      <c r="M43" s="80"/>
      <c r="N43" s="81"/>
      <c r="O43" s="82"/>
      <c r="P43" s="83"/>
      <c r="Q43" s="84"/>
      <c r="R43" s="85"/>
      <c r="S43" s="86"/>
      <c r="T43" s="87"/>
      <c r="U43" s="88"/>
      <c r="V43" s="55">
        <f t="shared" si="16"/>
        <v>0</v>
      </c>
      <c r="W43" s="47">
        <f t="shared" si="15"/>
        <v>0</v>
      </c>
      <c r="X43" s="47">
        <f t="shared" si="13"/>
        <v>0</v>
      </c>
      <c r="Y43" s="47">
        <f t="shared" si="3"/>
        <v>0</v>
      </c>
    </row>
    <row r="44" spans="1:25" s="4" customFormat="1" ht="30" customHeight="1">
      <c r="A44" s="2" t="s">
        <v>199</v>
      </c>
      <c r="B44" s="46" t="s">
        <v>70</v>
      </c>
      <c r="C44" s="2"/>
      <c r="D44" s="46" t="s">
        <v>28</v>
      </c>
      <c r="E44" s="2">
        <v>30</v>
      </c>
      <c r="F44" s="2">
        <v>22</v>
      </c>
      <c r="G44" s="2">
        <v>6</v>
      </c>
      <c r="H44" s="46">
        <v>0.5</v>
      </c>
      <c r="I44" s="2"/>
      <c r="J44" s="2">
        <v>1</v>
      </c>
      <c r="K44" s="46">
        <v>66</v>
      </c>
      <c r="L44" s="90"/>
      <c r="M44" s="91"/>
      <c r="N44" s="92"/>
      <c r="O44" s="93"/>
      <c r="P44" s="94"/>
      <c r="Q44" s="95"/>
      <c r="R44" s="96"/>
      <c r="S44" s="97"/>
      <c r="T44" s="98"/>
      <c r="U44" s="99"/>
      <c r="V44" s="56">
        <f t="shared" si="16"/>
        <v>0</v>
      </c>
      <c r="W44" s="46">
        <f t="shared" si="15"/>
        <v>0</v>
      </c>
      <c r="X44" s="46">
        <f t="shared" si="13"/>
        <v>0</v>
      </c>
      <c r="Y44" s="46">
        <f t="shared" si="3"/>
        <v>0</v>
      </c>
    </row>
    <row r="45" spans="1:25" s="4" customFormat="1" ht="38.1" customHeight="1">
      <c r="A45" s="4" t="s">
        <v>200</v>
      </c>
      <c r="B45" s="47" t="s">
        <v>62</v>
      </c>
      <c r="D45" s="47" t="s">
        <v>26</v>
      </c>
      <c r="E45" s="4">
        <v>100</v>
      </c>
      <c r="F45" s="4">
        <v>60</v>
      </c>
      <c r="G45" s="4">
        <v>12</v>
      </c>
      <c r="H45" s="47">
        <v>6.9</v>
      </c>
      <c r="I45" s="4">
        <v>9</v>
      </c>
      <c r="J45" s="4">
        <v>1</v>
      </c>
      <c r="K45" s="47">
        <v>280</v>
      </c>
      <c r="L45" s="89"/>
      <c r="M45" s="80"/>
      <c r="N45" s="81"/>
      <c r="O45" s="82"/>
      <c r="P45" s="83"/>
      <c r="Q45" s="84"/>
      <c r="R45" s="85"/>
      <c r="S45" s="86"/>
      <c r="T45" s="87"/>
      <c r="U45" s="88"/>
      <c r="V45" s="55">
        <f t="shared" si="16"/>
        <v>0</v>
      </c>
      <c r="W45" s="47">
        <f t="shared" si="15"/>
        <v>0</v>
      </c>
      <c r="X45" s="47">
        <f t="shared" si="13"/>
        <v>0</v>
      </c>
      <c r="Y45" s="47">
        <f t="shared" si="3"/>
        <v>0</v>
      </c>
    </row>
    <row r="46" spans="1:25" s="4" customFormat="1" ht="38.1" customHeight="1">
      <c r="A46" s="2" t="s">
        <v>201</v>
      </c>
      <c r="B46" s="46" t="s">
        <v>63</v>
      </c>
      <c r="C46" s="2"/>
      <c r="D46" s="46" t="s">
        <v>26</v>
      </c>
      <c r="E46" s="2">
        <v>75</v>
      </c>
      <c r="F46" s="2">
        <v>45</v>
      </c>
      <c r="G46" s="2">
        <v>9</v>
      </c>
      <c r="H46" s="46">
        <v>3.9</v>
      </c>
      <c r="I46" s="2">
        <v>5</v>
      </c>
      <c r="J46" s="2">
        <v>1</v>
      </c>
      <c r="K46" s="46">
        <v>189</v>
      </c>
      <c r="L46" s="90"/>
      <c r="M46" s="91"/>
      <c r="N46" s="92"/>
      <c r="O46" s="93"/>
      <c r="P46" s="94"/>
      <c r="Q46" s="95"/>
      <c r="R46" s="96"/>
      <c r="S46" s="97"/>
      <c r="T46" s="98"/>
      <c r="U46" s="99"/>
      <c r="V46" s="56">
        <f t="shared" si="16"/>
        <v>0</v>
      </c>
      <c r="W46" s="46">
        <f t="shared" si="15"/>
        <v>0</v>
      </c>
      <c r="X46" s="46">
        <f t="shared" si="13"/>
        <v>0</v>
      </c>
      <c r="Y46" s="46">
        <f t="shared" si="3"/>
        <v>0</v>
      </c>
    </row>
    <row r="47" spans="1:25" s="4" customFormat="1" ht="35.1" customHeight="1">
      <c r="A47" s="4" t="s">
        <v>202</v>
      </c>
      <c r="B47" s="47" t="s">
        <v>49</v>
      </c>
      <c r="D47" s="47" t="s">
        <v>24</v>
      </c>
      <c r="E47" s="4">
        <v>150</v>
      </c>
      <c r="F47" s="4">
        <v>19.5</v>
      </c>
      <c r="G47" s="4">
        <v>16</v>
      </c>
      <c r="H47" s="47">
        <v>5.25</v>
      </c>
      <c r="J47" s="4">
        <v>1</v>
      </c>
      <c r="K47" s="13">
        <v>238</v>
      </c>
      <c r="L47" s="89"/>
      <c r="M47" s="80"/>
      <c r="N47" s="81"/>
      <c r="O47" s="82"/>
      <c r="P47" s="83"/>
      <c r="Q47" s="84"/>
      <c r="R47" s="85"/>
      <c r="S47" s="86"/>
      <c r="T47" s="87"/>
      <c r="U47" s="88"/>
      <c r="V47" s="55">
        <f t="shared" si="16"/>
        <v>0</v>
      </c>
      <c r="W47" s="47">
        <f t="shared" si="15"/>
        <v>0</v>
      </c>
      <c r="X47" s="47">
        <f t="shared" si="13"/>
        <v>0</v>
      </c>
      <c r="Y47" s="47">
        <f t="shared" si="3"/>
        <v>0</v>
      </c>
    </row>
    <row r="48" spans="1:25" s="4" customFormat="1" ht="35.1" customHeight="1">
      <c r="A48" s="4" t="s">
        <v>203</v>
      </c>
      <c r="B48" s="47" t="s">
        <v>50</v>
      </c>
      <c r="D48" s="47" t="s">
        <v>26</v>
      </c>
      <c r="E48" s="4">
        <v>110</v>
      </c>
      <c r="F48" s="4">
        <v>19.5</v>
      </c>
      <c r="G48" s="4">
        <v>16</v>
      </c>
      <c r="H48" s="47">
        <v>4</v>
      </c>
      <c r="J48" s="4">
        <v>1</v>
      </c>
      <c r="K48" s="13">
        <v>195</v>
      </c>
      <c r="L48" s="89"/>
      <c r="M48" s="80"/>
      <c r="N48" s="81"/>
      <c r="O48" s="82"/>
      <c r="P48" s="83"/>
      <c r="Q48" s="84"/>
      <c r="R48" s="85"/>
      <c r="S48" s="86"/>
      <c r="T48" s="87"/>
      <c r="U48" s="88"/>
      <c r="V48" s="55">
        <f t="shared" si="16"/>
        <v>0</v>
      </c>
      <c r="W48" s="47">
        <f t="shared" si="15"/>
        <v>0</v>
      </c>
      <c r="X48" s="47">
        <f t="shared" si="13"/>
        <v>0</v>
      </c>
      <c r="Y48" s="47">
        <f t="shared" si="3"/>
        <v>0</v>
      </c>
    </row>
    <row r="49" spans="1:25" s="4" customFormat="1" ht="35.1" customHeight="1">
      <c r="A49" s="4" t="s">
        <v>204</v>
      </c>
      <c r="B49" s="47" t="s">
        <v>51</v>
      </c>
      <c r="D49" s="47" t="s">
        <v>27</v>
      </c>
      <c r="E49" s="4">
        <v>80</v>
      </c>
      <c r="F49" s="4">
        <v>19.5</v>
      </c>
      <c r="G49" s="4">
        <v>16</v>
      </c>
      <c r="H49" s="47">
        <v>3</v>
      </c>
      <c r="J49" s="4">
        <v>1</v>
      </c>
      <c r="K49" s="13">
        <v>163</v>
      </c>
      <c r="L49" s="89"/>
      <c r="M49" s="80"/>
      <c r="N49" s="81"/>
      <c r="O49" s="82"/>
      <c r="P49" s="83"/>
      <c r="Q49" s="84"/>
      <c r="R49" s="85"/>
      <c r="S49" s="86"/>
      <c r="T49" s="87"/>
      <c r="U49" s="88"/>
      <c r="V49" s="55">
        <f t="shared" si="16"/>
        <v>0</v>
      </c>
      <c r="W49" s="47">
        <f t="shared" si="15"/>
        <v>0</v>
      </c>
      <c r="X49" s="47">
        <f t="shared" si="13"/>
        <v>0</v>
      </c>
      <c r="Y49" s="47">
        <f t="shared" si="3"/>
        <v>0</v>
      </c>
    </row>
    <row r="50" spans="1:25" s="4" customFormat="1" ht="35.1" customHeight="1">
      <c r="A50" s="2" t="s">
        <v>205</v>
      </c>
      <c r="B50" s="46" t="s">
        <v>52</v>
      </c>
      <c r="C50" s="2"/>
      <c r="D50" s="46" t="s">
        <v>27</v>
      </c>
      <c r="E50" s="2">
        <v>60</v>
      </c>
      <c r="F50" s="2">
        <v>19.5</v>
      </c>
      <c r="G50" s="2">
        <v>16</v>
      </c>
      <c r="H50" s="46">
        <v>2.5</v>
      </c>
      <c r="I50" s="2"/>
      <c r="J50" s="2">
        <v>1</v>
      </c>
      <c r="K50" s="26">
        <v>147</v>
      </c>
      <c r="L50" s="90"/>
      <c r="M50" s="91"/>
      <c r="N50" s="92"/>
      <c r="O50" s="93"/>
      <c r="P50" s="94"/>
      <c r="Q50" s="95"/>
      <c r="R50" s="96"/>
      <c r="S50" s="97"/>
      <c r="T50" s="98"/>
      <c r="U50" s="99"/>
      <c r="V50" s="56">
        <f t="shared" si="16"/>
        <v>0</v>
      </c>
      <c r="W50" s="46">
        <f t="shared" si="15"/>
        <v>0</v>
      </c>
      <c r="X50" s="46">
        <f t="shared" si="13"/>
        <v>0</v>
      </c>
      <c r="Y50" s="46">
        <f t="shared" si="3"/>
        <v>0</v>
      </c>
    </row>
    <row r="51" spans="1:25" s="4" customFormat="1" ht="51.95" customHeight="1">
      <c r="A51" s="4" t="s">
        <v>206</v>
      </c>
      <c r="B51" s="47" t="s">
        <v>64</v>
      </c>
      <c r="D51" s="47" t="s">
        <v>26</v>
      </c>
      <c r="E51" s="4">
        <v>100</v>
      </c>
      <c r="F51" s="4">
        <v>20</v>
      </c>
      <c r="G51" s="4">
        <v>23</v>
      </c>
      <c r="H51" s="47">
        <v>6</v>
      </c>
      <c r="J51" s="4">
        <v>1</v>
      </c>
      <c r="K51" s="13">
        <v>195</v>
      </c>
      <c r="L51" s="89"/>
      <c r="M51" s="80"/>
      <c r="N51" s="81"/>
      <c r="O51" s="82"/>
      <c r="P51" s="83"/>
      <c r="Q51" s="84"/>
      <c r="R51" s="85"/>
      <c r="S51" s="86"/>
      <c r="T51" s="87"/>
      <c r="U51" s="88"/>
      <c r="V51" s="55">
        <f t="shared" si="16"/>
        <v>0</v>
      </c>
      <c r="W51" s="47">
        <f t="shared" si="15"/>
        <v>0</v>
      </c>
      <c r="X51" s="47">
        <f t="shared" si="13"/>
        <v>0</v>
      </c>
      <c r="Y51" s="47">
        <f t="shared" si="3"/>
        <v>0</v>
      </c>
    </row>
    <row r="52" spans="1:25" s="4" customFormat="1" ht="51.95" customHeight="1">
      <c r="A52" s="2" t="s">
        <v>207</v>
      </c>
      <c r="B52" s="46" t="s">
        <v>65</v>
      </c>
      <c r="C52" s="2"/>
      <c r="D52" s="46" t="s">
        <v>26</v>
      </c>
      <c r="E52" s="2">
        <v>100</v>
      </c>
      <c r="F52" s="2">
        <v>20</v>
      </c>
      <c r="G52" s="2">
        <v>11.5</v>
      </c>
      <c r="H52" s="46">
        <v>3.9</v>
      </c>
      <c r="I52" s="2"/>
      <c r="J52" s="2">
        <v>1</v>
      </c>
      <c r="K52" s="26">
        <v>147</v>
      </c>
      <c r="L52" s="90"/>
      <c r="M52" s="91"/>
      <c r="N52" s="92"/>
      <c r="O52" s="93"/>
      <c r="P52" s="94"/>
      <c r="Q52" s="95"/>
      <c r="R52" s="96"/>
      <c r="S52" s="97"/>
      <c r="T52" s="98"/>
      <c r="U52" s="99"/>
      <c r="V52" s="56">
        <f t="shared" si="16"/>
        <v>0</v>
      </c>
      <c r="W52" s="46">
        <f t="shared" si="15"/>
        <v>0</v>
      </c>
      <c r="X52" s="46">
        <f t="shared" si="13"/>
        <v>0</v>
      </c>
      <c r="Y52" s="46">
        <f t="shared" si="3"/>
        <v>0</v>
      </c>
    </row>
    <row r="53" spans="1:25" s="4" customFormat="1" ht="78.75" customHeight="1">
      <c r="A53" s="10" t="s">
        <v>208</v>
      </c>
      <c r="B53" s="27" t="s">
        <v>71</v>
      </c>
      <c r="C53" s="10"/>
      <c r="D53" s="27" t="s">
        <v>24</v>
      </c>
      <c r="E53" s="10">
        <v>90</v>
      </c>
      <c r="F53" s="10">
        <v>90</v>
      </c>
      <c r="G53" s="10">
        <v>45</v>
      </c>
      <c r="H53" s="27">
        <v>15.4</v>
      </c>
      <c r="I53" s="10">
        <v>11</v>
      </c>
      <c r="J53" s="10">
        <v>1</v>
      </c>
      <c r="K53" s="27">
        <v>610</v>
      </c>
      <c r="L53" s="100"/>
      <c r="M53" s="101"/>
      <c r="N53" s="102"/>
      <c r="O53" s="103"/>
      <c r="P53" s="104"/>
      <c r="Q53" s="105"/>
      <c r="R53" s="106"/>
      <c r="S53" s="107"/>
      <c r="T53" s="108"/>
      <c r="U53" s="109"/>
      <c r="V53" s="57">
        <f t="shared" si="16"/>
        <v>0</v>
      </c>
      <c r="W53" s="27">
        <f t="shared" si="15"/>
        <v>0</v>
      </c>
      <c r="X53" s="27">
        <f t="shared" si="13"/>
        <v>0</v>
      </c>
      <c r="Y53" s="46">
        <f t="shared" si="3"/>
        <v>0</v>
      </c>
    </row>
    <row r="54" spans="1:25" s="4" customFormat="1" ht="66.75" customHeight="1">
      <c r="A54" s="10" t="s">
        <v>209</v>
      </c>
      <c r="B54" s="27" t="s">
        <v>72</v>
      </c>
      <c r="C54" s="10"/>
      <c r="D54" s="27" t="s">
        <v>25</v>
      </c>
      <c r="E54" s="10">
        <v>180</v>
      </c>
      <c r="F54" s="10">
        <v>57</v>
      </c>
      <c r="G54" s="10">
        <v>33</v>
      </c>
      <c r="H54" s="27">
        <v>14.5</v>
      </c>
      <c r="I54" s="10">
        <v>15</v>
      </c>
      <c r="J54" s="10">
        <v>1</v>
      </c>
      <c r="K54" s="27">
        <v>580</v>
      </c>
      <c r="L54" s="100"/>
      <c r="M54" s="101"/>
      <c r="N54" s="102"/>
      <c r="O54" s="103"/>
      <c r="P54" s="104"/>
      <c r="Q54" s="105"/>
      <c r="R54" s="106"/>
      <c r="S54" s="107"/>
      <c r="T54" s="108"/>
      <c r="U54" s="109"/>
      <c r="V54" s="57">
        <f>SUM(L54:U54)</f>
        <v>0</v>
      </c>
      <c r="W54" s="27">
        <f t="shared" si="15"/>
        <v>0</v>
      </c>
      <c r="X54" s="27">
        <f t="shared" si="13"/>
        <v>0</v>
      </c>
      <c r="Y54" s="46">
        <f t="shared" si="3"/>
        <v>0</v>
      </c>
    </row>
    <row r="55" spans="1:25" s="4" customFormat="1" ht="30" customHeight="1">
      <c r="A55" s="4" t="s">
        <v>210</v>
      </c>
      <c r="B55" s="47" t="s">
        <v>73</v>
      </c>
      <c r="D55" s="47" t="s">
        <v>24</v>
      </c>
      <c r="E55" s="4">
        <v>150</v>
      </c>
      <c r="F55" s="4">
        <v>47</v>
      </c>
      <c r="G55" s="4">
        <v>14</v>
      </c>
      <c r="H55" s="47">
        <v>6.35</v>
      </c>
      <c r="I55" s="4">
        <v>7</v>
      </c>
      <c r="J55" s="4">
        <v>1</v>
      </c>
      <c r="K55" s="47">
        <v>367</v>
      </c>
      <c r="L55" s="89"/>
      <c r="M55" s="80"/>
      <c r="N55" s="81"/>
      <c r="O55" s="82"/>
      <c r="P55" s="83"/>
      <c r="Q55" s="84"/>
      <c r="R55" s="85"/>
      <c r="S55" s="86"/>
      <c r="T55" s="87"/>
      <c r="U55" s="88"/>
      <c r="V55" s="55">
        <f t="shared" si="16"/>
        <v>0</v>
      </c>
      <c r="W55" s="47">
        <f t="shared" si="15"/>
        <v>0</v>
      </c>
      <c r="X55" s="47">
        <f t="shared" si="13"/>
        <v>0</v>
      </c>
      <c r="Y55" s="47">
        <f t="shared" si="3"/>
        <v>0</v>
      </c>
    </row>
    <row r="56" spans="1:25" s="4" customFormat="1" ht="30" customHeight="1">
      <c r="A56" s="4" t="s">
        <v>211</v>
      </c>
      <c r="B56" s="47" t="s">
        <v>74</v>
      </c>
      <c r="D56" s="47" t="s">
        <v>77</v>
      </c>
      <c r="E56" s="4">
        <v>115</v>
      </c>
      <c r="F56" s="4">
        <v>36</v>
      </c>
      <c r="G56" s="4">
        <v>11</v>
      </c>
      <c r="H56" s="47">
        <v>3.75</v>
      </c>
      <c r="I56" s="4">
        <v>5</v>
      </c>
      <c r="J56" s="4">
        <v>1</v>
      </c>
      <c r="K56" s="47">
        <v>263</v>
      </c>
      <c r="L56" s="89"/>
      <c r="M56" s="80"/>
      <c r="N56" s="81"/>
      <c r="O56" s="82"/>
      <c r="P56" s="83"/>
      <c r="Q56" s="84"/>
      <c r="R56" s="85"/>
      <c r="S56" s="86"/>
      <c r="T56" s="87"/>
      <c r="U56" s="88"/>
      <c r="V56" s="55">
        <f t="shared" si="16"/>
        <v>0</v>
      </c>
      <c r="W56" s="47">
        <f t="shared" si="15"/>
        <v>0</v>
      </c>
      <c r="X56" s="47">
        <f t="shared" si="13"/>
        <v>0</v>
      </c>
      <c r="Y56" s="47">
        <f t="shared" si="3"/>
        <v>0</v>
      </c>
    </row>
    <row r="57" spans="1:25" s="4" customFormat="1" ht="30" customHeight="1">
      <c r="A57" s="2" t="s">
        <v>212</v>
      </c>
      <c r="B57" s="46" t="s">
        <v>75</v>
      </c>
      <c r="C57" s="2"/>
      <c r="D57" s="46" t="s">
        <v>27</v>
      </c>
      <c r="E57" s="2">
        <v>80</v>
      </c>
      <c r="F57" s="2">
        <v>25</v>
      </c>
      <c r="G57" s="2">
        <v>7</v>
      </c>
      <c r="H57" s="46">
        <v>1.75</v>
      </c>
      <c r="I57" s="2">
        <v>3</v>
      </c>
      <c r="J57" s="2">
        <v>1</v>
      </c>
      <c r="K57" s="46">
        <v>178</v>
      </c>
      <c r="L57" s="90"/>
      <c r="M57" s="91"/>
      <c r="N57" s="92"/>
      <c r="O57" s="93"/>
      <c r="P57" s="94"/>
      <c r="Q57" s="95"/>
      <c r="R57" s="96"/>
      <c r="S57" s="97"/>
      <c r="T57" s="98"/>
      <c r="U57" s="99"/>
      <c r="V57" s="56">
        <f t="shared" si="16"/>
        <v>0</v>
      </c>
      <c r="W57" s="46">
        <f t="shared" si="15"/>
        <v>0</v>
      </c>
      <c r="X57" s="46">
        <f t="shared" si="13"/>
        <v>0</v>
      </c>
      <c r="Y57" s="46">
        <f t="shared" si="3"/>
        <v>0</v>
      </c>
    </row>
  </sheetData>
  <sheetProtection password="C7FF" sheet="1" objects="1" scenarios="1"/>
  <mergeCells count="5">
    <mergeCell ref="C4:C5"/>
    <mergeCell ref="B4:B5"/>
    <mergeCell ref="A4:A5"/>
    <mergeCell ref="D4:D5"/>
    <mergeCell ref="G3:H3"/>
  </mergeCells>
  <conditionalFormatting sqref="N6">
    <cfRule type="expression" dxfId="1" priority="1">
      <formula>N6&gt;0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V10 V6:V9 V11:V21 V22:V33 V34:V45 V46:V53 V54:V5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7"/>
  <sheetViews>
    <sheetView showGridLines="0" showZeros="0" tabSelected="1" zoomScale="90" zoomScaleNormal="90" workbookViewId="0">
      <pane ySplit="5" topLeftCell="A6" activePane="bottomLeft" state="frozen"/>
      <selection pane="bottomLeft" activeCell="A4" sqref="A4:A5"/>
    </sheetView>
  </sheetViews>
  <sheetFormatPr baseColWidth="10" defaultRowHeight="15"/>
  <cols>
    <col min="1" max="1" width="11.7109375" style="11" customWidth="1"/>
    <col min="2" max="2" width="21.85546875" style="12" customWidth="1"/>
    <col min="3" max="3" width="44.28515625" style="11" customWidth="1"/>
    <col min="4" max="4" width="11.42578125" style="11"/>
    <col min="5" max="5" width="10" style="11" customWidth="1"/>
    <col min="6" max="6" width="9.7109375" style="11" customWidth="1"/>
    <col min="7" max="7" width="9" style="11" customWidth="1"/>
    <col min="8" max="8" width="9.140625" style="12" customWidth="1"/>
    <col min="9" max="9" width="10.85546875" style="11" customWidth="1"/>
    <col min="10" max="10" width="10.42578125" style="11" customWidth="1"/>
    <col min="11" max="11" width="13.7109375" style="12" customWidth="1"/>
    <col min="12" max="20" width="9.7109375" style="11" customWidth="1"/>
    <col min="21" max="21" width="9.85546875" style="11" customWidth="1"/>
    <col min="22" max="22" width="11.42578125" style="11"/>
    <col min="23" max="23" width="13.42578125" style="11" customWidth="1"/>
    <col min="24" max="24" width="11.42578125" style="11"/>
    <col min="25" max="25" width="11.42578125" style="12"/>
    <col min="26" max="16384" width="11.42578125" style="11"/>
  </cols>
  <sheetData>
    <row r="1" spans="1:25">
      <c r="E1" s="11" t="s">
        <v>53</v>
      </c>
      <c r="F1" s="12"/>
      <c r="G1" s="12"/>
    </row>
    <row r="2" spans="1:25">
      <c r="C2" s="11" t="s">
        <v>104</v>
      </c>
      <c r="F2" s="12"/>
      <c r="G2" s="70"/>
      <c r="H2" s="71" t="s">
        <v>159</v>
      </c>
      <c r="I2" s="72">
        <f>SUM(X6:X57)</f>
        <v>0</v>
      </c>
      <c r="J2" s="73" t="s">
        <v>101</v>
      </c>
    </row>
    <row r="3" spans="1:25">
      <c r="C3" s="11" t="s">
        <v>160</v>
      </c>
      <c r="F3" s="12"/>
      <c r="G3" s="128" t="s">
        <v>158</v>
      </c>
      <c r="H3" s="129"/>
      <c r="I3" s="74">
        <f>SUM(W6:W57)</f>
        <v>0</v>
      </c>
      <c r="J3" s="50"/>
    </row>
    <row r="4" spans="1:25" ht="18" customHeight="1">
      <c r="A4" s="124" t="s">
        <v>157</v>
      </c>
      <c r="B4" s="122" t="s">
        <v>0</v>
      </c>
      <c r="C4" s="122" t="s">
        <v>1</v>
      </c>
      <c r="D4" s="126" t="s">
        <v>2</v>
      </c>
      <c r="E4" s="42" t="s">
        <v>3</v>
      </c>
      <c r="F4" s="42" t="s">
        <v>4</v>
      </c>
      <c r="G4" s="42" t="s">
        <v>5</v>
      </c>
      <c r="H4" s="42" t="s">
        <v>10</v>
      </c>
      <c r="I4" s="42" t="s">
        <v>54</v>
      </c>
      <c r="J4" s="42" t="s">
        <v>39</v>
      </c>
      <c r="K4" s="42" t="s">
        <v>7</v>
      </c>
      <c r="L4" s="25">
        <f t="shared" ref="L4:U4" si="0">SUM(L6:L57)</f>
        <v>0</v>
      </c>
      <c r="M4" s="19">
        <f t="shared" si="0"/>
        <v>0</v>
      </c>
      <c r="N4" s="19">
        <f t="shared" si="0"/>
        <v>0</v>
      </c>
      <c r="O4" s="19">
        <f t="shared" si="0"/>
        <v>0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>SUM(S6:S57)</f>
        <v>0</v>
      </c>
      <c r="T4" s="19">
        <f t="shared" si="0"/>
        <v>0</v>
      </c>
      <c r="U4" s="48">
        <f t="shared" si="0"/>
        <v>0</v>
      </c>
      <c r="V4" s="53" t="s">
        <v>8</v>
      </c>
      <c r="W4" s="53" t="s">
        <v>9</v>
      </c>
      <c r="X4" s="53" t="s">
        <v>103</v>
      </c>
      <c r="Y4" s="53" t="s">
        <v>102</v>
      </c>
    </row>
    <row r="5" spans="1:25" ht="29.25" customHeight="1">
      <c r="A5" s="125"/>
      <c r="B5" s="123"/>
      <c r="C5" s="123"/>
      <c r="D5" s="127"/>
      <c r="E5" s="43" t="s">
        <v>41</v>
      </c>
      <c r="F5" s="43" t="s">
        <v>41</v>
      </c>
      <c r="G5" s="43" t="s">
        <v>41</v>
      </c>
      <c r="H5" s="43" t="s">
        <v>55</v>
      </c>
      <c r="I5" s="43" t="s">
        <v>6</v>
      </c>
      <c r="J5" s="43" t="s">
        <v>40</v>
      </c>
      <c r="K5" s="43" t="s">
        <v>38</v>
      </c>
      <c r="L5" s="20" t="s">
        <v>36</v>
      </c>
      <c r="M5" s="21" t="s">
        <v>45</v>
      </c>
      <c r="N5" s="22" t="s">
        <v>48</v>
      </c>
      <c r="O5" s="23" t="s">
        <v>37</v>
      </c>
      <c r="P5" s="14" t="s">
        <v>47</v>
      </c>
      <c r="Q5" s="15" t="s">
        <v>44</v>
      </c>
      <c r="R5" s="16" t="s">
        <v>46</v>
      </c>
      <c r="S5" s="17" t="s">
        <v>42</v>
      </c>
      <c r="T5" s="18" t="s">
        <v>43</v>
      </c>
      <c r="U5" s="24" t="s">
        <v>76</v>
      </c>
      <c r="V5" s="52">
        <f>SUM(V6:V57)</f>
        <v>0</v>
      </c>
      <c r="W5" s="52">
        <f>SUM(W6:W57)</f>
        <v>0</v>
      </c>
      <c r="X5" s="69">
        <f>SUM(X6:X57)</f>
        <v>0</v>
      </c>
      <c r="Y5" s="52">
        <f>SUM(Y6:Y57)</f>
        <v>0</v>
      </c>
    </row>
    <row r="6" spans="1:25" s="4" customFormat="1" ht="30" customHeight="1">
      <c r="A6" s="4" t="s">
        <v>105</v>
      </c>
      <c r="B6" s="47" t="s">
        <v>11</v>
      </c>
      <c r="D6" s="47" t="s">
        <v>24</v>
      </c>
      <c r="E6" s="4">
        <v>95</v>
      </c>
      <c r="F6" s="4">
        <v>150</v>
      </c>
      <c r="G6" s="4">
        <v>22.5</v>
      </c>
      <c r="H6" s="47">
        <v>13.7</v>
      </c>
      <c r="I6" s="4">
        <v>8</v>
      </c>
      <c r="J6" s="4">
        <v>1</v>
      </c>
      <c r="K6" s="13">
        <v>489</v>
      </c>
      <c r="L6" s="89"/>
      <c r="M6" s="80"/>
      <c r="N6" s="81"/>
      <c r="O6" s="82"/>
      <c r="P6" s="83"/>
      <c r="Q6" s="84"/>
      <c r="R6" s="85"/>
      <c r="S6" s="86"/>
      <c r="T6" s="87"/>
      <c r="U6" s="88"/>
      <c r="V6" s="54">
        <f t="shared" ref="V6:V32" si="1">SUM(L6:U6)</f>
        <v>0</v>
      </c>
      <c r="W6" s="47">
        <f t="shared" ref="W6:W37" si="2">SUM(V6*J6)</f>
        <v>0</v>
      </c>
      <c r="X6" s="47">
        <f t="shared" ref="X6:X37" si="3">SUM(V6*K6)</f>
        <v>0</v>
      </c>
      <c r="Y6" s="47">
        <f t="shared" ref="Y6:Y37" si="4">SUM(V6*H6)</f>
        <v>0</v>
      </c>
    </row>
    <row r="7" spans="1:25" s="4" customFormat="1" ht="30" customHeight="1">
      <c r="A7" s="4" t="s">
        <v>106</v>
      </c>
      <c r="B7" s="47" t="s">
        <v>12</v>
      </c>
      <c r="D7" s="47" t="s">
        <v>24</v>
      </c>
      <c r="E7" s="4">
        <v>76</v>
      </c>
      <c r="F7" s="4">
        <v>120</v>
      </c>
      <c r="G7" s="4">
        <v>18</v>
      </c>
      <c r="H7" s="47">
        <v>8.8000000000000007</v>
      </c>
      <c r="I7" s="4">
        <v>8</v>
      </c>
      <c r="J7" s="4">
        <v>1</v>
      </c>
      <c r="K7" s="47">
        <v>355</v>
      </c>
      <c r="L7" s="89"/>
      <c r="M7" s="80"/>
      <c r="N7" s="81"/>
      <c r="O7" s="82"/>
      <c r="P7" s="83"/>
      <c r="Q7" s="84"/>
      <c r="R7" s="85"/>
      <c r="S7" s="86"/>
      <c r="T7" s="87"/>
      <c r="U7" s="88"/>
      <c r="V7" s="55">
        <f t="shared" si="1"/>
        <v>0</v>
      </c>
      <c r="W7" s="47">
        <f t="shared" si="2"/>
        <v>0</v>
      </c>
      <c r="X7" s="47">
        <f t="shared" si="3"/>
        <v>0</v>
      </c>
      <c r="Y7" s="47">
        <f t="shared" si="4"/>
        <v>0</v>
      </c>
    </row>
    <row r="8" spans="1:25" s="4" customFormat="1" ht="30" customHeight="1">
      <c r="A8" s="4" t="s">
        <v>107</v>
      </c>
      <c r="B8" s="47" t="s">
        <v>13</v>
      </c>
      <c r="D8" s="5" t="s">
        <v>26</v>
      </c>
      <c r="E8" s="4">
        <v>56</v>
      </c>
      <c r="F8" s="4">
        <v>90</v>
      </c>
      <c r="G8" s="4">
        <v>13.5</v>
      </c>
      <c r="H8" s="47">
        <v>4.9000000000000004</v>
      </c>
      <c r="I8" s="4">
        <v>6</v>
      </c>
      <c r="J8" s="4">
        <v>1</v>
      </c>
      <c r="K8" s="47">
        <v>249</v>
      </c>
      <c r="L8" s="89"/>
      <c r="M8" s="80"/>
      <c r="N8" s="81"/>
      <c r="O8" s="82"/>
      <c r="P8" s="83"/>
      <c r="Q8" s="84"/>
      <c r="R8" s="85"/>
      <c r="S8" s="86"/>
      <c r="T8" s="87"/>
      <c r="U8" s="88"/>
      <c r="V8" s="55">
        <f t="shared" ref="V8:V17" si="5">SUM(L8:U8)</f>
        <v>0</v>
      </c>
      <c r="W8" s="47">
        <f t="shared" si="2"/>
        <v>0</v>
      </c>
      <c r="X8" s="47">
        <f t="shared" si="3"/>
        <v>0</v>
      </c>
      <c r="Y8" s="47">
        <f t="shared" si="4"/>
        <v>0</v>
      </c>
    </row>
    <row r="9" spans="1:25" s="4" customFormat="1" ht="30" customHeight="1">
      <c r="A9" s="2" t="s">
        <v>108</v>
      </c>
      <c r="B9" s="46" t="s">
        <v>35</v>
      </c>
      <c r="C9" s="2"/>
      <c r="D9" s="46" t="s">
        <v>27</v>
      </c>
      <c r="E9" s="2">
        <v>33</v>
      </c>
      <c r="F9" s="2">
        <v>52</v>
      </c>
      <c r="G9" s="2">
        <v>8</v>
      </c>
      <c r="H9" s="46">
        <v>1.6</v>
      </c>
      <c r="I9" s="2">
        <v>6</v>
      </c>
      <c r="J9" s="2">
        <v>1</v>
      </c>
      <c r="K9" s="46">
        <v>160</v>
      </c>
      <c r="L9" s="90"/>
      <c r="M9" s="91"/>
      <c r="N9" s="92"/>
      <c r="O9" s="93"/>
      <c r="P9" s="94"/>
      <c r="Q9" s="95"/>
      <c r="R9" s="96"/>
      <c r="S9" s="97"/>
      <c r="T9" s="98"/>
      <c r="U9" s="99"/>
      <c r="V9" s="56">
        <f t="shared" si="5"/>
        <v>0</v>
      </c>
      <c r="W9" s="46">
        <f t="shared" si="2"/>
        <v>0</v>
      </c>
      <c r="X9" s="46">
        <f t="shared" si="3"/>
        <v>0</v>
      </c>
      <c r="Y9" s="46">
        <f t="shared" si="4"/>
        <v>0</v>
      </c>
    </row>
    <row r="10" spans="1:25" s="4" customFormat="1" ht="69.75" customHeight="1">
      <c r="A10" s="10" t="s">
        <v>109</v>
      </c>
      <c r="B10" s="27" t="s">
        <v>84</v>
      </c>
      <c r="C10" s="10"/>
      <c r="D10" s="27" t="s">
        <v>25</v>
      </c>
      <c r="E10" s="10">
        <v>133</v>
      </c>
      <c r="F10" s="10">
        <v>210</v>
      </c>
      <c r="G10" s="10">
        <v>31</v>
      </c>
      <c r="H10" s="27">
        <v>32</v>
      </c>
      <c r="I10" s="10">
        <v>30</v>
      </c>
      <c r="J10" s="10">
        <v>2</v>
      </c>
      <c r="K10" s="27">
        <v>1046</v>
      </c>
      <c r="L10" s="100"/>
      <c r="M10" s="101"/>
      <c r="N10" s="102"/>
      <c r="O10" s="103"/>
      <c r="P10" s="104"/>
      <c r="Q10" s="105"/>
      <c r="R10" s="106"/>
      <c r="S10" s="107"/>
      <c r="T10" s="108"/>
      <c r="U10" s="109"/>
      <c r="V10" s="56">
        <f t="shared" si="5"/>
        <v>0</v>
      </c>
      <c r="W10" s="27">
        <f t="shared" si="2"/>
        <v>0</v>
      </c>
      <c r="X10" s="46">
        <f t="shared" si="3"/>
        <v>0</v>
      </c>
      <c r="Y10" s="46">
        <f t="shared" si="4"/>
        <v>0</v>
      </c>
    </row>
    <row r="11" spans="1:25" s="4" customFormat="1" ht="38.1" customHeight="1">
      <c r="A11" s="4" t="s">
        <v>110</v>
      </c>
      <c r="B11" s="47" t="s">
        <v>56</v>
      </c>
      <c r="D11" s="47" t="s">
        <v>24</v>
      </c>
      <c r="E11" s="4">
        <v>150</v>
      </c>
      <c r="F11" s="4">
        <v>54.5</v>
      </c>
      <c r="G11" s="4">
        <v>13.5</v>
      </c>
      <c r="H11" s="47">
        <v>7</v>
      </c>
      <c r="I11" s="4">
        <v>8</v>
      </c>
      <c r="J11" s="4">
        <v>1</v>
      </c>
      <c r="K11" s="47">
        <v>339</v>
      </c>
      <c r="L11" s="89"/>
      <c r="M11" s="80"/>
      <c r="N11" s="81"/>
      <c r="O11" s="82"/>
      <c r="P11" s="83"/>
      <c r="Q11" s="84"/>
      <c r="R11" s="85"/>
      <c r="S11" s="86"/>
      <c r="T11" s="87"/>
      <c r="U11" s="88"/>
      <c r="V11" s="55">
        <f t="shared" si="5"/>
        <v>0</v>
      </c>
      <c r="W11" s="47">
        <f t="shared" si="2"/>
        <v>0</v>
      </c>
      <c r="X11" s="47">
        <f t="shared" si="3"/>
        <v>0</v>
      </c>
      <c r="Y11" s="47">
        <f t="shared" si="4"/>
        <v>0</v>
      </c>
    </row>
    <row r="12" spans="1:25" s="4" customFormat="1" ht="38.1" customHeight="1">
      <c r="A12" s="4" t="s">
        <v>111</v>
      </c>
      <c r="B12" s="47" t="s">
        <v>57</v>
      </c>
      <c r="D12" s="47" t="s">
        <v>26</v>
      </c>
      <c r="E12" s="4">
        <v>100</v>
      </c>
      <c r="F12" s="4">
        <v>36</v>
      </c>
      <c r="G12" s="4">
        <v>9</v>
      </c>
      <c r="H12" s="47">
        <v>3.25</v>
      </c>
      <c r="I12" s="4">
        <v>8</v>
      </c>
      <c r="J12" s="4">
        <v>1</v>
      </c>
      <c r="K12" s="47">
        <v>217</v>
      </c>
      <c r="L12" s="89"/>
      <c r="M12" s="80"/>
      <c r="N12" s="81"/>
      <c r="O12" s="82"/>
      <c r="P12" s="83"/>
      <c r="Q12" s="84"/>
      <c r="R12" s="85"/>
      <c r="S12" s="86"/>
      <c r="T12" s="87"/>
      <c r="U12" s="88"/>
      <c r="V12" s="55">
        <f t="shared" si="5"/>
        <v>0</v>
      </c>
      <c r="W12" s="47">
        <f t="shared" si="2"/>
        <v>0</v>
      </c>
      <c r="X12" s="47">
        <f t="shared" si="3"/>
        <v>0</v>
      </c>
      <c r="Y12" s="47">
        <f t="shared" si="4"/>
        <v>0</v>
      </c>
    </row>
    <row r="13" spans="1:25" s="4" customFormat="1" ht="38.1" customHeight="1">
      <c r="A13" s="4" t="s">
        <v>112</v>
      </c>
      <c r="B13" s="47" t="s">
        <v>58</v>
      </c>
      <c r="D13" s="47" t="s">
        <v>27</v>
      </c>
      <c r="E13" s="4">
        <v>70</v>
      </c>
      <c r="F13" s="4">
        <v>25</v>
      </c>
      <c r="G13" s="4">
        <v>6.5</v>
      </c>
      <c r="H13" s="47">
        <v>1.6</v>
      </c>
      <c r="I13" s="4">
        <v>4</v>
      </c>
      <c r="J13" s="4">
        <v>1</v>
      </c>
      <c r="K13" s="47">
        <v>137</v>
      </c>
      <c r="L13" s="89"/>
      <c r="M13" s="80"/>
      <c r="N13" s="81"/>
      <c r="O13" s="82"/>
      <c r="P13" s="83"/>
      <c r="Q13" s="84"/>
      <c r="R13" s="85"/>
      <c r="S13" s="86"/>
      <c r="T13" s="87"/>
      <c r="U13" s="88"/>
      <c r="V13" s="55">
        <f t="shared" si="5"/>
        <v>0</v>
      </c>
      <c r="W13" s="47">
        <f t="shared" si="2"/>
        <v>0</v>
      </c>
      <c r="X13" s="47">
        <f t="shared" si="3"/>
        <v>0</v>
      </c>
      <c r="Y13" s="47">
        <f t="shared" si="4"/>
        <v>0</v>
      </c>
    </row>
    <row r="14" spans="1:25" s="4" customFormat="1" ht="38.1" customHeight="1">
      <c r="A14" s="4" t="s">
        <v>113</v>
      </c>
      <c r="B14" s="47" t="s">
        <v>59</v>
      </c>
      <c r="D14" s="47" t="s">
        <v>24</v>
      </c>
      <c r="E14" s="4">
        <v>167</v>
      </c>
      <c r="F14" s="4">
        <v>69</v>
      </c>
      <c r="G14" s="4">
        <v>20</v>
      </c>
      <c r="H14" s="47">
        <v>10.25</v>
      </c>
      <c r="I14" s="4">
        <v>8</v>
      </c>
      <c r="J14" s="4">
        <v>1</v>
      </c>
      <c r="K14" s="47">
        <v>351</v>
      </c>
      <c r="L14" s="89"/>
      <c r="M14" s="80"/>
      <c r="N14" s="81"/>
      <c r="O14" s="82"/>
      <c r="P14" s="83"/>
      <c r="Q14" s="84"/>
      <c r="R14" s="85"/>
      <c r="S14" s="86"/>
      <c r="T14" s="87"/>
      <c r="U14" s="88"/>
      <c r="V14" s="55">
        <f t="shared" si="5"/>
        <v>0</v>
      </c>
      <c r="W14" s="47">
        <f t="shared" si="2"/>
        <v>0</v>
      </c>
      <c r="X14" s="47">
        <f t="shared" si="3"/>
        <v>0</v>
      </c>
      <c r="Y14" s="47">
        <f t="shared" si="4"/>
        <v>0</v>
      </c>
    </row>
    <row r="15" spans="1:25" s="4" customFormat="1" ht="38.1" customHeight="1">
      <c r="A15" s="4" t="s">
        <v>114</v>
      </c>
      <c r="B15" s="47" t="s">
        <v>60</v>
      </c>
      <c r="D15" s="47" t="s">
        <v>26</v>
      </c>
      <c r="E15" s="4">
        <v>111</v>
      </c>
      <c r="F15" s="4">
        <v>46</v>
      </c>
      <c r="G15" s="4">
        <v>13</v>
      </c>
      <c r="H15" s="47">
        <v>4.5</v>
      </c>
      <c r="I15" s="4">
        <v>8</v>
      </c>
      <c r="J15" s="4">
        <v>1</v>
      </c>
      <c r="K15" s="47">
        <v>229</v>
      </c>
      <c r="L15" s="89"/>
      <c r="M15" s="80"/>
      <c r="N15" s="81"/>
      <c r="O15" s="82"/>
      <c r="P15" s="83"/>
      <c r="Q15" s="84"/>
      <c r="R15" s="85"/>
      <c r="S15" s="86"/>
      <c r="T15" s="87"/>
      <c r="U15" s="88"/>
      <c r="V15" s="55">
        <f t="shared" si="5"/>
        <v>0</v>
      </c>
      <c r="W15" s="47">
        <f t="shared" si="2"/>
        <v>0</v>
      </c>
      <c r="X15" s="47">
        <f t="shared" si="3"/>
        <v>0</v>
      </c>
      <c r="Y15" s="47">
        <f t="shared" si="4"/>
        <v>0</v>
      </c>
    </row>
    <row r="16" spans="1:25" s="4" customFormat="1" ht="38.1" customHeight="1">
      <c r="A16" s="2" t="s">
        <v>115</v>
      </c>
      <c r="B16" s="46" t="s">
        <v>61</v>
      </c>
      <c r="C16" s="2"/>
      <c r="D16" s="46" t="s">
        <v>27</v>
      </c>
      <c r="E16" s="2">
        <v>78</v>
      </c>
      <c r="F16" s="2">
        <v>32</v>
      </c>
      <c r="G16" s="2">
        <v>9</v>
      </c>
      <c r="H16" s="46">
        <v>2.25</v>
      </c>
      <c r="I16" s="2">
        <v>4</v>
      </c>
      <c r="J16" s="2">
        <v>1</v>
      </c>
      <c r="K16" s="46">
        <v>148</v>
      </c>
      <c r="L16" s="90"/>
      <c r="M16" s="91"/>
      <c r="N16" s="92"/>
      <c r="O16" s="93"/>
      <c r="P16" s="94"/>
      <c r="Q16" s="95"/>
      <c r="R16" s="96"/>
      <c r="S16" s="97"/>
      <c r="T16" s="98"/>
      <c r="U16" s="99"/>
      <c r="V16" s="56">
        <f t="shared" si="5"/>
        <v>0</v>
      </c>
      <c r="W16" s="46">
        <f t="shared" si="2"/>
        <v>0</v>
      </c>
      <c r="X16" s="46">
        <f t="shared" si="3"/>
        <v>0</v>
      </c>
      <c r="Y16" s="46">
        <f t="shared" si="4"/>
        <v>0</v>
      </c>
    </row>
    <row r="17" spans="1:25" s="4" customFormat="1" ht="59.25" customHeight="1">
      <c r="A17" s="76" t="s">
        <v>116</v>
      </c>
      <c r="B17" s="77" t="s">
        <v>85</v>
      </c>
      <c r="C17" s="76"/>
      <c r="D17" s="77" t="s">
        <v>25</v>
      </c>
      <c r="E17" s="76">
        <v>256</v>
      </c>
      <c r="F17" s="76">
        <v>103</v>
      </c>
      <c r="G17" s="76"/>
      <c r="H17" s="77">
        <v>27</v>
      </c>
      <c r="I17" s="76">
        <v>22</v>
      </c>
      <c r="J17" s="76">
        <v>2</v>
      </c>
      <c r="K17" s="77">
        <v>910</v>
      </c>
      <c r="L17" s="100"/>
      <c r="M17" s="101"/>
      <c r="N17" s="102"/>
      <c r="O17" s="103"/>
      <c r="P17" s="104"/>
      <c r="Q17" s="105"/>
      <c r="R17" s="106"/>
      <c r="S17" s="107"/>
      <c r="T17" s="108"/>
      <c r="U17" s="109"/>
      <c r="V17" s="57">
        <f t="shared" si="5"/>
        <v>0</v>
      </c>
      <c r="W17" s="27">
        <f t="shared" si="2"/>
        <v>0</v>
      </c>
      <c r="X17" s="27">
        <f t="shared" si="3"/>
        <v>0</v>
      </c>
      <c r="Y17" s="46">
        <f t="shared" si="4"/>
        <v>0</v>
      </c>
    </row>
    <row r="18" spans="1:25" s="4" customFormat="1" ht="42" customHeight="1">
      <c r="A18" s="4" t="s">
        <v>117</v>
      </c>
      <c r="B18" s="47" t="s">
        <v>78</v>
      </c>
      <c r="D18" s="47" t="s">
        <v>24</v>
      </c>
      <c r="E18" s="4">
        <v>120</v>
      </c>
      <c r="F18" s="4">
        <v>24</v>
      </c>
      <c r="G18" s="4">
        <v>10</v>
      </c>
      <c r="H18" s="47">
        <v>4.5</v>
      </c>
      <c r="I18" s="4">
        <v>6</v>
      </c>
      <c r="J18" s="4">
        <v>1</v>
      </c>
      <c r="K18" s="47">
        <v>274</v>
      </c>
      <c r="L18" s="89"/>
      <c r="M18" s="80"/>
      <c r="N18" s="81"/>
      <c r="O18" s="82"/>
      <c r="P18" s="83"/>
      <c r="Q18" s="84"/>
      <c r="R18" s="85"/>
      <c r="S18" s="86"/>
      <c r="T18" s="87"/>
      <c r="U18" s="88"/>
      <c r="V18" s="55">
        <f>SUM(L18:U18)</f>
        <v>0</v>
      </c>
      <c r="W18" s="47">
        <f t="shared" si="2"/>
        <v>0</v>
      </c>
      <c r="X18" s="47">
        <f t="shared" si="3"/>
        <v>0</v>
      </c>
      <c r="Y18" s="47">
        <f t="shared" si="4"/>
        <v>0</v>
      </c>
    </row>
    <row r="19" spans="1:25" s="4" customFormat="1" ht="42" customHeight="1">
      <c r="A19" s="4" t="s">
        <v>118</v>
      </c>
      <c r="B19" s="47" t="s">
        <v>79</v>
      </c>
      <c r="D19" s="47" t="s">
        <v>24</v>
      </c>
      <c r="E19" s="28">
        <v>120</v>
      </c>
      <c r="F19" s="4">
        <v>24</v>
      </c>
      <c r="G19" s="4">
        <v>10</v>
      </c>
      <c r="H19" s="47">
        <v>4.9000000000000004</v>
      </c>
      <c r="I19" s="4">
        <v>11</v>
      </c>
      <c r="J19" s="4">
        <v>1</v>
      </c>
      <c r="K19" s="47">
        <v>274</v>
      </c>
      <c r="L19" s="89"/>
      <c r="M19" s="80"/>
      <c r="N19" s="81"/>
      <c r="O19" s="82"/>
      <c r="P19" s="83"/>
      <c r="Q19" s="84"/>
      <c r="R19" s="85"/>
      <c r="S19" s="86"/>
      <c r="T19" s="87"/>
      <c r="U19" s="88"/>
      <c r="V19" s="55">
        <f t="shared" si="1"/>
        <v>0</v>
      </c>
      <c r="W19" s="47">
        <f t="shared" si="2"/>
        <v>0</v>
      </c>
      <c r="X19" s="47">
        <f t="shared" si="3"/>
        <v>0</v>
      </c>
      <c r="Y19" s="47">
        <f t="shared" si="4"/>
        <v>0</v>
      </c>
    </row>
    <row r="20" spans="1:25" s="4" customFormat="1" ht="42" customHeight="1">
      <c r="A20" s="4" t="s">
        <v>119</v>
      </c>
      <c r="B20" s="47" t="s">
        <v>80</v>
      </c>
      <c r="D20" s="47" t="s">
        <v>24</v>
      </c>
      <c r="E20" s="4">
        <v>120</v>
      </c>
      <c r="F20" s="4">
        <v>24</v>
      </c>
      <c r="G20" s="4">
        <v>10</v>
      </c>
      <c r="H20" s="47">
        <v>5.5</v>
      </c>
      <c r="I20" s="4">
        <v>11</v>
      </c>
      <c r="J20" s="4">
        <v>1</v>
      </c>
      <c r="K20" s="47">
        <v>274</v>
      </c>
      <c r="L20" s="89"/>
      <c r="M20" s="80"/>
      <c r="N20" s="81"/>
      <c r="O20" s="82"/>
      <c r="P20" s="83"/>
      <c r="Q20" s="84"/>
      <c r="R20" s="85"/>
      <c r="S20" s="86"/>
      <c r="T20" s="87"/>
      <c r="U20" s="88"/>
      <c r="V20" s="55">
        <f>SUM(L20:U20)</f>
        <v>0</v>
      </c>
      <c r="W20" s="47">
        <f t="shared" si="2"/>
        <v>0</v>
      </c>
      <c r="X20" s="47">
        <f t="shared" si="3"/>
        <v>0</v>
      </c>
      <c r="Y20" s="47">
        <f t="shared" si="4"/>
        <v>0</v>
      </c>
    </row>
    <row r="21" spans="1:25" s="4" customFormat="1" ht="42" customHeight="1">
      <c r="A21" s="4" t="s">
        <v>120</v>
      </c>
      <c r="B21" s="47" t="s">
        <v>81</v>
      </c>
      <c r="D21" s="47" t="s">
        <v>25</v>
      </c>
      <c r="E21" s="4">
        <v>180</v>
      </c>
      <c r="F21" s="4">
        <v>24</v>
      </c>
      <c r="G21" s="4">
        <v>10</v>
      </c>
      <c r="H21" s="47">
        <v>7</v>
      </c>
      <c r="I21" s="4">
        <v>9</v>
      </c>
      <c r="J21" s="4">
        <v>1</v>
      </c>
      <c r="K21" s="47">
        <v>336</v>
      </c>
      <c r="L21" s="89"/>
      <c r="M21" s="80"/>
      <c r="N21" s="81"/>
      <c r="O21" s="82"/>
      <c r="P21" s="83"/>
      <c r="Q21" s="84"/>
      <c r="R21" s="85"/>
      <c r="S21" s="86"/>
      <c r="T21" s="87"/>
      <c r="U21" s="88"/>
      <c r="V21" s="55">
        <f t="shared" ref="V21:V23" si="6">SUM(L21:U21)</f>
        <v>0</v>
      </c>
      <c r="W21" s="47">
        <f t="shared" si="2"/>
        <v>0</v>
      </c>
      <c r="X21" s="47">
        <f t="shared" si="3"/>
        <v>0</v>
      </c>
      <c r="Y21" s="47">
        <f t="shared" si="4"/>
        <v>0</v>
      </c>
    </row>
    <row r="22" spans="1:25" s="4" customFormat="1" ht="42" customHeight="1">
      <c r="A22" s="4" t="s">
        <v>121</v>
      </c>
      <c r="B22" s="47" t="s">
        <v>82</v>
      </c>
      <c r="D22" s="47" t="s">
        <v>25</v>
      </c>
      <c r="E22" s="4">
        <v>180</v>
      </c>
      <c r="F22" s="4">
        <v>24</v>
      </c>
      <c r="G22" s="4">
        <v>10</v>
      </c>
      <c r="H22" s="47">
        <v>7.7</v>
      </c>
      <c r="I22" s="4">
        <v>14</v>
      </c>
      <c r="J22" s="4">
        <v>1</v>
      </c>
      <c r="K22" s="47">
        <v>336</v>
      </c>
      <c r="L22" s="89"/>
      <c r="M22" s="80"/>
      <c r="N22" s="81"/>
      <c r="O22" s="82"/>
      <c r="P22" s="83"/>
      <c r="Q22" s="84"/>
      <c r="R22" s="85"/>
      <c r="S22" s="86"/>
      <c r="T22" s="87"/>
      <c r="U22" s="88"/>
      <c r="V22" s="55">
        <f t="shared" si="6"/>
        <v>0</v>
      </c>
      <c r="W22" s="47">
        <f t="shared" si="2"/>
        <v>0</v>
      </c>
      <c r="X22" s="47">
        <f t="shared" si="3"/>
        <v>0</v>
      </c>
      <c r="Y22" s="47">
        <f t="shared" si="4"/>
        <v>0</v>
      </c>
    </row>
    <row r="23" spans="1:25" s="4" customFormat="1" ht="42" customHeight="1">
      <c r="A23" s="2" t="s">
        <v>122</v>
      </c>
      <c r="B23" s="46" t="s">
        <v>83</v>
      </c>
      <c r="C23" s="2"/>
      <c r="D23" s="46" t="s">
        <v>25</v>
      </c>
      <c r="E23" s="2">
        <v>180</v>
      </c>
      <c r="F23" s="2">
        <v>24</v>
      </c>
      <c r="G23" s="2">
        <v>10</v>
      </c>
      <c r="H23" s="46">
        <v>8.5</v>
      </c>
      <c r="I23" s="2">
        <v>14</v>
      </c>
      <c r="J23" s="2">
        <v>1</v>
      </c>
      <c r="K23" s="46">
        <v>336</v>
      </c>
      <c r="L23" s="90"/>
      <c r="M23" s="91"/>
      <c r="N23" s="92"/>
      <c r="O23" s="93"/>
      <c r="P23" s="94"/>
      <c r="Q23" s="95"/>
      <c r="R23" s="96"/>
      <c r="S23" s="97"/>
      <c r="T23" s="98"/>
      <c r="U23" s="99"/>
      <c r="V23" s="56">
        <f t="shared" si="6"/>
        <v>0</v>
      </c>
      <c r="W23" s="46">
        <f t="shared" si="2"/>
        <v>0</v>
      </c>
      <c r="X23" s="46">
        <f t="shared" si="3"/>
        <v>0</v>
      </c>
      <c r="Y23" s="46">
        <f t="shared" si="4"/>
        <v>0</v>
      </c>
    </row>
    <row r="24" spans="1:25" s="4" customFormat="1" ht="30" customHeight="1">
      <c r="A24" s="4" t="s">
        <v>123</v>
      </c>
      <c r="B24" s="47" t="s">
        <v>14</v>
      </c>
      <c r="D24" s="47" t="s">
        <v>24</v>
      </c>
      <c r="E24" s="4">
        <v>145</v>
      </c>
      <c r="F24" s="4">
        <v>125.5</v>
      </c>
      <c r="G24" s="4">
        <v>24</v>
      </c>
      <c r="H24" s="47">
        <v>13.3</v>
      </c>
      <c r="I24" s="4">
        <v>24</v>
      </c>
      <c r="J24" s="4">
        <v>1</v>
      </c>
      <c r="K24" s="47">
        <v>451</v>
      </c>
      <c r="L24" s="89"/>
      <c r="M24" s="80"/>
      <c r="N24" s="81"/>
      <c r="O24" s="82"/>
      <c r="P24" s="83"/>
      <c r="Q24" s="84"/>
      <c r="R24" s="85"/>
      <c r="S24" s="86"/>
      <c r="T24" s="87"/>
      <c r="U24" s="88"/>
      <c r="V24" s="55">
        <f t="shared" si="1"/>
        <v>0</v>
      </c>
      <c r="W24" s="47">
        <f t="shared" si="2"/>
        <v>0</v>
      </c>
      <c r="X24" s="47">
        <f t="shared" si="3"/>
        <v>0</v>
      </c>
      <c r="Y24" s="47">
        <f t="shared" si="4"/>
        <v>0</v>
      </c>
    </row>
    <row r="25" spans="1:25" s="4" customFormat="1" ht="30" customHeight="1">
      <c r="A25" s="4" t="s">
        <v>124</v>
      </c>
      <c r="B25" s="47" t="s">
        <v>15</v>
      </c>
      <c r="D25" s="47" t="s">
        <v>26</v>
      </c>
      <c r="E25" s="4">
        <v>100</v>
      </c>
      <c r="F25" s="4">
        <v>86.5</v>
      </c>
      <c r="G25" s="4">
        <v>16</v>
      </c>
      <c r="H25" s="47">
        <v>6.3</v>
      </c>
      <c r="I25" s="4">
        <v>18</v>
      </c>
      <c r="J25" s="4">
        <v>1</v>
      </c>
      <c r="K25" s="47">
        <v>246</v>
      </c>
      <c r="L25" s="89"/>
      <c r="M25" s="80"/>
      <c r="N25" s="81"/>
      <c r="O25" s="82"/>
      <c r="P25" s="83"/>
      <c r="Q25" s="84"/>
      <c r="R25" s="85"/>
      <c r="S25" s="86"/>
      <c r="T25" s="87"/>
      <c r="U25" s="88"/>
      <c r="V25" s="55">
        <f t="shared" si="1"/>
        <v>0</v>
      </c>
      <c r="W25" s="47">
        <f t="shared" si="2"/>
        <v>0</v>
      </c>
      <c r="X25" s="47">
        <f t="shared" si="3"/>
        <v>0</v>
      </c>
      <c r="Y25" s="47">
        <f t="shared" si="4"/>
        <v>0</v>
      </c>
    </row>
    <row r="26" spans="1:25" s="4" customFormat="1" ht="30" customHeight="1">
      <c r="A26" s="4" t="s">
        <v>125</v>
      </c>
      <c r="B26" s="47" t="s">
        <v>16</v>
      </c>
      <c r="D26" s="47" t="s">
        <v>27</v>
      </c>
      <c r="E26" s="4">
        <v>70</v>
      </c>
      <c r="F26" s="4">
        <v>60.5</v>
      </c>
      <c r="G26" s="4">
        <v>11.5</v>
      </c>
      <c r="H26" s="47">
        <v>3.2</v>
      </c>
      <c r="I26" s="4">
        <v>9</v>
      </c>
      <c r="J26" s="4">
        <v>1</v>
      </c>
      <c r="K26" s="47">
        <v>149</v>
      </c>
      <c r="L26" s="89"/>
      <c r="M26" s="80"/>
      <c r="N26" s="81"/>
      <c r="O26" s="82"/>
      <c r="P26" s="83"/>
      <c r="Q26" s="84"/>
      <c r="R26" s="85"/>
      <c r="S26" s="86"/>
      <c r="T26" s="87"/>
      <c r="U26" s="88"/>
      <c r="V26" s="55">
        <f t="shared" si="1"/>
        <v>0</v>
      </c>
      <c r="W26" s="47">
        <f t="shared" si="2"/>
        <v>0</v>
      </c>
      <c r="X26" s="47">
        <f t="shared" si="3"/>
        <v>0</v>
      </c>
      <c r="Y26" s="47">
        <f t="shared" si="4"/>
        <v>0</v>
      </c>
    </row>
    <row r="27" spans="1:25" s="4" customFormat="1" ht="30" customHeight="1">
      <c r="A27" s="4" t="s">
        <v>126</v>
      </c>
      <c r="B27" s="47" t="s">
        <v>17</v>
      </c>
      <c r="D27" s="47" t="s">
        <v>27</v>
      </c>
      <c r="E27" s="4">
        <v>50</v>
      </c>
      <c r="F27" s="4">
        <v>43</v>
      </c>
      <c r="G27" s="4">
        <v>8</v>
      </c>
      <c r="H27" s="47">
        <v>1.5</v>
      </c>
      <c r="I27" s="4">
        <v>3</v>
      </c>
      <c r="J27" s="4">
        <v>1</v>
      </c>
      <c r="K27" s="47">
        <v>109</v>
      </c>
      <c r="L27" s="89"/>
      <c r="M27" s="80"/>
      <c r="N27" s="81"/>
      <c r="O27" s="82"/>
      <c r="P27" s="83"/>
      <c r="Q27" s="84"/>
      <c r="R27" s="85"/>
      <c r="S27" s="86"/>
      <c r="T27" s="87"/>
      <c r="U27" s="88"/>
      <c r="V27" s="55">
        <f t="shared" si="1"/>
        <v>0</v>
      </c>
      <c r="W27" s="47">
        <f t="shared" si="2"/>
        <v>0</v>
      </c>
      <c r="X27" s="47">
        <f t="shared" si="3"/>
        <v>0</v>
      </c>
      <c r="Y27" s="47">
        <f t="shared" si="4"/>
        <v>0</v>
      </c>
    </row>
    <row r="28" spans="1:25" s="4" customFormat="1" ht="30" customHeight="1">
      <c r="A28" s="2" t="s">
        <v>127</v>
      </c>
      <c r="B28" s="46" t="s">
        <v>18</v>
      </c>
      <c r="C28" s="2"/>
      <c r="D28" s="46" t="s">
        <v>28</v>
      </c>
      <c r="E28" s="2">
        <v>30</v>
      </c>
      <c r="F28" s="2">
        <v>26</v>
      </c>
      <c r="G28" s="2">
        <v>5</v>
      </c>
      <c r="H28" s="46">
        <v>0.5</v>
      </c>
      <c r="I28" s="2"/>
      <c r="J28" s="2">
        <v>1</v>
      </c>
      <c r="K28" s="46">
        <v>76</v>
      </c>
      <c r="L28" s="90"/>
      <c r="M28" s="91"/>
      <c r="N28" s="92"/>
      <c r="O28" s="93"/>
      <c r="P28" s="94"/>
      <c r="Q28" s="95"/>
      <c r="R28" s="96"/>
      <c r="S28" s="97"/>
      <c r="T28" s="98"/>
      <c r="U28" s="99"/>
      <c r="V28" s="56">
        <f t="shared" si="1"/>
        <v>0</v>
      </c>
      <c r="W28" s="46">
        <f t="shared" si="2"/>
        <v>0</v>
      </c>
      <c r="X28" s="46">
        <f t="shared" si="3"/>
        <v>0</v>
      </c>
      <c r="Y28" s="46">
        <f t="shared" si="4"/>
        <v>0</v>
      </c>
    </row>
    <row r="29" spans="1:25" s="4" customFormat="1" ht="30" customHeight="1">
      <c r="A29" s="4" t="s">
        <v>128</v>
      </c>
      <c r="B29" s="47" t="s">
        <v>19</v>
      </c>
      <c r="D29" s="47" t="s">
        <v>24</v>
      </c>
      <c r="E29" s="4">
        <v>145</v>
      </c>
      <c r="F29" s="4">
        <v>125.5</v>
      </c>
      <c r="G29" s="4">
        <v>46</v>
      </c>
      <c r="H29" s="47">
        <v>17.100000000000001</v>
      </c>
      <c r="I29" s="4">
        <v>20</v>
      </c>
      <c r="J29" s="4">
        <v>1</v>
      </c>
      <c r="K29" s="45">
        <v>451</v>
      </c>
      <c r="L29" s="89"/>
      <c r="M29" s="80"/>
      <c r="N29" s="81"/>
      <c r="O29" s="82"/>
      <c r="P29" s="83"/>
      <c r="Q29" s="84"/>
      <c r="R29" s="85"/>
      <c r="S29" s="86"/>
      <c r="T29" s="87"/>
      <c r="U29" s="88"/>
      <c r="V29" s="55">
        <f>SUM(L29:U29)</f>
        <v>0</v>
      </c>
      <c r="W29" s="47">
        <f t="shared" si="2"/>
        <v>0</v>
      </c>
      <c r="X29" s="47">
        <f t="shared" si="3"/>
        <v>0</v>
      </c>
      <c r="Y29" s="47">
        <f t="shared" si="4"/>
        <v>0</v>
      </c>
    </row>
    <row r="30" spans="1:25" s="4" customFormat="1" ht="30" customHeight="1">
      <c r="A30" s="4" t="s">
        <v>129</v>
      </c>
      <c r="B30" s="47" t="s">
        <v>20</v>
      </c>
      <c r="D30" s="47" t="s">
        <v>26</v>
      </c>
      <c r="E30" s="4">
        <v>100</v>
      </c>
      <c r="F30" s="4">
        <v>86.5</v>
      </c>
      <c r="G30" s="4">
        <v>32</v>
      </c>
      <c r="H30" s="47">
        <v>8.1999999999999993</v>
      </c>
      <c r="I30" s="4">
        <v>15</v>
      </c>
      <c r="J30" s="4">
        <v>1</v>
      </c>
      <c r="K30" s="45">
        <v>246</v>
      </c>
      <c r="L30" s="89"/>
      <c r="M30" s="80"/>
      <c r="N30" s="81"/>
      <c r="O30" s="82"/>
      <c r="P30" s="83"/>
      <c r="Q30" s="84"/>
      <c r="R30" s="85"/>
      <c r="S30" s="86"/>
      <c r="T30" s="87"/>
      <c r="U30" s="88"/>
      <c r="V30" s="55">
        <f>SUM(L30:U30)</f>
        <v>0</v>
      </c>
      <c r="W30" s="47">
        <f t="shared" si="2"/>
        <v>0</v>
      </c>
      <c r="X30" s="47">
        <f t="shared" si="3"/>
        <v>0</v>
      </c>
      <c r="Y30" s="47">
        <f t="shared" si="4"/>
        <v>0</v>
      </c>
    </row>
    <row r="31" spans="1:25" s="4" customFormat="1" ht="30" customHeight="1">
      <c r="A31" s="4" t="s">
        <v>130</v>
      </c>
      <c r="B31" s="47" t="s">
        <v>21</v>
      </c>
      <c r="D31" s="47" t="s">
        <v>27</v>
      </c>
      <c r="E31" s="4">
        <v>70</v>
      </c>
      <c r="F31" s="4">
        <v>60.5</v>
      </c>
      <c r="G31" s="4">
        <v>22</v>
      </c>
      <c r="H31" s="47">
        <v>4</v>
      </c>
      <c r="I31" s="4">
        <v>9</v>
      </c>
      <c r="J31" s="4">
        <v>1</v>
      </c>
      <c r="K31" s="45">
        <v>149</v>
      </c>
      <c r="L31" s="89"/>
      <c r="M31" s="80"/>
      <c r="N31" s="81"/>
      <c r="O31" s="82"/>
      <c r="P31" s="83"/>
      <c r="Q31" s="84"/>
      <c r="R31" s="85"/>
      <c r="S31" s="86"/>
      <c r="T31" s="87"/>
      <c r="U31" s="88"/>
      <c r="V31" s="55">
        <f t="shared" si="1"/>
        <v>0</v>
      </c>
      <c r="W31" s="47">
        <f t="shared" si="2"/>
        <v>0</v>
      </c>
      <c r="X31" s="47">
        <f t="shared" si="3"/>
        <v>0</v>
      </c>
      <c r="Y31" s="47">
        <f t="shared" si="4"/>
        <v>0</v>
      </c>
    </row>
    <row r="32" spans="1:25" s="4" customFormat="1" ht="30" customHeight="1">
      <c r="A32" s="4" t="s">
        <v>131</v>
      </c>
      <c r="B32" s="47" t="s">
        <v>22</v>
      </c>
      <c r="D32" s="47" t="s">
        <v>27</v>
      </c>
      <c r="E32" s="4">
        <v>50</v>
      </c>
      <c r="F32" s="4">
        <v>43</v>
      </c>
      <c r="G32" s="4">
        <v>16</v>
      </c>
      <c r="H32" s="47">
        <v>2</v>
      </c>
      <c r="I32" s="4">
        <v>3</v>
      </c>
      <c r="J32" s="4">
        <v>1</v>
      </c>
      <c r="K32" s="45">
        <v>103</v>
      </c>
      <c r="L32" s="89"/>
      <c r="M32" s="80"/>
      <c r="N32" s="81"/>
      <c r="O32" s="82"/>
      <c r="P32" s="83"/>
      <c r="Q32" s="84"/>
      <c r="R32" s="85"/>
      <c r="S32" s="86"/>
      <c r="T32" s="87"/>
      <c r="U32" s="88"/>
      <c r="V32" s="55">
        <f t="shared" si="1"/>
        <v>0</v>
      </c>
      <c r="W32" s="47">
        <f t="shared" si="2"/>
        <v>0</v>
      </c>
      <c r="X32" s="47">
        <f t="shared" si="3"/>
        <v>0</v>
      </c>
      <c r="Y32" s="47">
        <f t="shared" si="4"/>
        <v>0</v>
      </c>
    </row>
    <row r="33" spans="1:25" s="4" customFormat="1" ht="30" customHeight="1">
      <c r="A33" s="2" t="s">
        <v>132</v>
      </c>
      <c r="B33" s="46" t="s">
        <v>23</v>
      </c>
      <c r="C33" s="2"/>
      <c r="D33" s="46" t="s">
        <v>28</v>
      </c>
      <c r="E33" s="2">
        <v>30</v>
      </c>
      <c r="F33" s="2">
        <v>26</v>
      </c>
      <c r="G33" s="2">
        <v>9.5</v>
      </c>
      <c r="H33" s="46">
        <v>0.8</v>
      </c>
      <c r="I33" s="2"/>
      <c r="J33" s="2">
        <v>1</v>
      </c>
      <c r="K33" s="46">
        <v>76</v>
      </c>
      <c r="L33" s="90"/>
      <c r="M33" s="91"/>
      <c r="N33" s="92"/>
      <c r="O33" s="93"/>
      <c r="P33" s="94"/>
      <c r="Q33" s="95"/>
      <c r="R33" s="96"/>
      <c r="S33" s="97"/>
      <c r="T33" s="98"/>
      <c r="U33" s="99"/>
      <c r="V33" s="56">
        <f t="shared" ref="V33:V37" si="7">SUM(L33:U33)</f>
        <v>0</v>
      </c>
      <c r="W33" s="46">
        <f t="shared" si="2"/>
        <v>0</v>
      </c>
      <c r="X33" s="46">
        <f t="shared" si="3"/>
        <v>0</v>
      </c>
      <c r="Y33" s="46">
        <f t="shared" si="4"/>
        <v>0</v>
      </c>
    </row>
    <row r="34" spans="1:25" s="4" customFormat="1" ht="35.1" customHeight="1">
      <c r="A34" s="4" t="s">
        <v>133</v>
      </c>
      <c r="B34" s="47" t="s">
        <v>29</v>
      </c>
      <c r="D34" s="47" t="s">
        <v>24</v>
      </c>
      <c r="E34" s="4">
        <v>145</v>
      </c>
      <c r="F34" s="4">
        <v>53</v>
      </c>
      <c r="G34" s="4">
        <v>16</v>
      </c>
      <c r="H34" s="47">
        <v>5.9</v>
      </c>
      <c r="I34" s="4">
        <v>7</v>
      </c>
      <c r="J34" s="4">
        <v>1</v>
      </c>
      <c r="K34" s="13">
        <v>316</v>
      </c>
      <c r="L34" s="89"/>
      <c r="M34" s="80"/>
      <c r="N34" s="81"/>
      <c r="O34" s="82"/>
      <c r="P34" s="83"/>
      <c r="Q34" s="84"/>
      <c r="R34" s="85"/>
      <c r="S34" s="86"/>
      <c r="T34" s="87"/>
      <c r="U34" s="88"/>
      <c r="V34" s="55">
        <f t="shared" si="7"/>
        <v>0</v>
      </c>
      <c r="W34" s="47">
        <f t="shared" si="2"/>
        <v>0</v>
      </c>
      <c r="X34" s="47">
        <f t="shared" si="3"/>
        <v>0</v>
      </c>
      <c r="Y34" s="47">
        <f t="shared" si="4"/>
        <v>0</v>
      </c>
    </row>
    <row r="35" spans="1:25" s="4" customFormat="1" ht="35.1" customHeight="1">
      <c r="A35" s="4" t="s">
        <v>134</v>
      </c>
      <c r="B35" s="47" t="s">
        <v>30</v>
      </c>
      <c r="D35" s="47" t="s">
        <v>26</v>
      </c>
      <c r="E35" s="4">
        <v>100</v>
      </c>
      <c r="F35" s="4">
        <v>36</v>
      </c>
      <c r="G35" s="4">
        <v>11</v>
      </c>
      <c r="H35" s="47">
        <v>2.8</v>
      </c>
      <c r="I35" s="4">
        <v>5</v>
      </c>
      <c r="J35" s="4">
        <v>1</v>
      </c>
      <c r="K35" s="13">
        <v>155</v>
      </c>
      <c r="L35" s="89"/>
      <c r="M35" s="80"/>
      <c r="N35" s="81"/>
      <c r="O35" s="82"/>
      <c r="P35" s="83"/>
      <c r="Q35" s="84"/>
      <c r="R35" s="85"/>
      <c r="S35" s="86"/>
      <c r="T35" s="87"/>
      <c r="U35" s="88"/>
      <c r="V35" s="55">
        <f>SUM(L35:U35)</f>
        <v>0</v>
      </c>
      <c r="W35" s="47">
        <f t="shared" si="2"/>
        <v>0</v>
      </c>
      <c r="X35" s="47">
        <f t="shared" si="3"/>
        <v>0</v>
      </c>
      <c r="Y35" s="47">
        <f t="shared" si="4"/>
        <v>0</v>
      </c>
    </row>
    <row r="36" spans="1:25" s="4" customFormat="1" ht="35.1" customHeight="1">
      <c r="A36" s="2" t="s">
        <v>135</v>
      </c>
      <c r="B36" s="46" t="s">
        <v>31</v>
      </c>
      <c r="C36" s="2"/>
      <c r="D36" s="46" t="s">
        <v>27</v>
      </c>
      <c r="E36" s="2">
        <v>60</v>
      </c>
      <c r="F36" s="2">
        <v>22</v>
      </c>
      <c r="G36" s="2">
        <v>6.5</v>
      </c>
      <c r="H36" s="46">
        <v>1</v>
      </c>
      <c r="I36" s="2">
        <v>3</v>
      </c>
      <c r="J36" s="2">
        <v>1</v>
      </c>
      <c r="K36" s="26">
        <v>92</v>
      </c>
      <c r="L36" s="90"/>
      <c r="M36" s="91"/>
      <c r="N36" s="92"/>
      <c r="O36" s="93"/>
      <c r="P36" s="94"/>
      <c r="Q36" s="95"/>
      <c r="R36" s="96"/>
      <c r="S36" s="97"/>
      <c r="T36" s="98"/>
      <c r="U36" s="99"/>
      <c r="V36" s="56">
        <f t="shared" si="7"/>
        <v>0</v>
      </c>
      <c r="W36" s="46">
        <f t="shared" si="2"/>
        <v>0</v>
      </c>
      <c r="X36" s="46">
        <f t="shared" si="3"/>
        <v>0</v>
      </c>
      <c r="Y36" s="46">
        <f t="shared" si="4"/>
        <v>0</v>
      </c>
    </row>
    <row r="37" spans="1:25" s="4" customFormat="1" ht="38.1" customHeight="1">
      <c r="A37" s="4" t="s">
        <v>136</v>
      </c>
      <c r="B37" s="47" t="s">
        <v>32</v>
      </c>
      <c r="D37" s="47" t="s">
        <v>24</v>
      </c>
      <c r="E37" s="4">
        <v>145</v>
      </c>
      <c r="F37" s="4">
        <v>60</v>
      </c>
      <c r="G37" s="4">
        <v>20</v>
      </c>
      <c r="H37" s="47">
        <v>7</v>
      </c>
      <c r="I37" s="4">
        <v>10</v>
      </c>
      <c r="J37" s="4">
        <v>1</v>
      </c>
      <c r="K37" s="13">
        <v>328</v>
      </c>
      <c r="L37" s="89"/>
      <c r="M37" s="80"/>
      <c r="N37" s="81"/>
      <c r="O37" s="82"/>
      <c r="P37" s="83"/>
      <c r="Q37" s="84"/>
      <c r="R37" s="85"/>
      <c r="S37" s="86"/>
      <c r="T37" s="87"/>
      <c r="U37" s="88"/>
      <c r="V37" s="55">
        <f t="shared" si="7"/>
        <v>0</v>
      </c>
      <c r="W37" s="47">
        <f t="shared" si="2"/>
        <v>0</v>
      </c>
      <c r="X37" s="47">
        <f t="shared" si="3"/>
        <v>0</v>
      </c>
      <c r="Y37" s="47">
        <f t="shared" si="4"/>
        <v>0</v>
      </c>
    </row>
    <row r="38" spans="1:25" s="4" customFormat="1" ht="38.1" customHeight="1">
      <c r="A38" s="4" t="s">
        <v>137</v>
      </c>
      <c r="B38" s="47" t="s">
        <v>33</v>
      </c>
      <c r="D38" s="47" t="s">
        <v>26</v>
      </c>
      <c r="E38" s="4">
        <v>100</v>
      </c>
      <c r="F38" s="4">
        <v>41</v>
      </c>
      <c r="G38" s="4">
        <v>14</v>
      </c>
      <c r="H38" s="47">
        <v>3.4</v>
      </c>
      <c r="I38" s="4">
        <v>8</v>
      </c>
      <c r="J38" s="4">
        <v>1</v>
      </c>
      <c r="K38" s="13">
        <v>171</v>
      </c>
      <c r="L38" s="89"/>
      <c r="M38" s="80"/>
      <c r="N38" s="81"/>
      <c r="O38" s="82"/>
      <c r="P38" s="83"/>
      <c r="Q38" s="84"/>
      <c r="R38" s="85"/>
      <c r="S38" s="86"/>
      <c r="T38" s="87"/>
      <c r="U38" s="88"/>
      <c r="V38" s="55">
        <f>SUM(L38:U38)</f>
        <v>0</v>
      </c>
      <c r="W38" s="47">
        <f t="shared" ref="W38:W57" si="8">SUM(V38*J38)</f>
        <v>0</v>
      </c>
      <c r="X38" s="47">
        <f t="shared" ref="X38:X57" si="9">SUM(V38*K38)</f>
        <v>0</v>
      </c>
      <c r="Y38" s="47">
        <f t="shared" ref="Y38:Y57" si="10">SUM(V38*H38)</f>
        <v>0</v>
      </c>
    </row>
    <row r="39" spans="1:25" s="4" customFormat="1" ht="38.1" customHeight="1">
      <c r="A39" s="2" t="s">
        <v>138</v>
      </c>
      <c r="B39" s="46" t="s">
        <v>34</v>
      </c>
      <c r="C39" s="2"/>
      <c r="D39" s="46" t="s">
        <v>27</v>
      </c>
      <c r="E39" s="2">
        <v>70</v>
      </c>
      <c r="F39" s="2">
        <v>29</v>
      </c>
      <c r="G39" s="2">
        <v>10</v>
      </c>
      <c r="H39" s="46">
        <v>1.7</v>
      </c>
      <c r="I39" s="2">
        <v>6</v>
      </c>
      <c r="J39" s="2">
        <v>1</v>
      </c>
      <c r="K39" s="26">
        <v>102</v>
      </c>
      <c r="L39" s="90"/>
      <c r="M39" s="91"/>
      <c r="N39" s="92"/>
      <c r="O39" s="93"/>
      <c r="P39" s="94"/>
      <c r="Q39" s="95"/>
      <c r="R39" s="96"/>
      <c r="S39" s="97"/>
      <c r="T39" s="98"/>
      <c r="U39" s="99"/>
      <c r="V39" s="56">
        <f t="shared" ref="V39:V57" si="11">SUM(L39:U39)</f>
        <v>0</v>
      </c>
      <c r="W39" s="46">
        <f t="shared" si="8"/>
        <v>0</v>
      </c>
      <c r="X39" s="46">
        <f t="shared" si="9"/>
        <v>0</v>
      </c>
      <c r="Y39" s="46">
        <f t="shared" si="10"/>
        <v>0</v>
      </c>
    </row>
    <row r="40" spans="1:25" s="4" customFormat="1" ht="30" customHeight="1">
      <c r="A40" s="4" t="s">
        <v>139</v>
      </c>
      <c r="B40" s="47" t="s">
        <v>66</v>
      </c>
      <c r="D40" s="47" t="s">
        <v>24</v>
      </c>
      <c r="E40" s="4">
        <v>145</v>
      </c>
      <c r="F40" s="4">
        <v>105</v>
      </c>
      <c r="G40" s="4">
        <v>31</v>
      </c>
      <c r="H40" s="47">
        <v>12.8</v>
      </c>
      <c r="I40" s="4">
        <v>17</v>
      </c>
      <c r="J40" s="4">
        <v>1</v>
      </c>
      <c r="K40" s="47">
        <v>451</v>
      </c>
      <c r="L40" s="89"/>
      <c r="M40" s="80"/>
      <c r="N40" s="81"/>
      <c r="O40" s="82"/>
      <c r="P40" s="83"/>
      <c r="Q40" s="84"/>
      <c r="R40" s="85"/>
      <c r="S40" s="86"/>
      <c r="T40" s="87"/>
      <c r="U40" s="88"/>
      <c r="V40" s="55">
        <f t="shared" si="11"/>
        <v>0</v>
      </c>
      <c r="W40" s="47">
        <f t="shared" si="8"/>
        <v>0</v>
      </c>
      <c r="X40" s="47">
        <f t="shared" si="9"/>
        <v>0</v>
      </c>
      <c r="Y40" s="47">
        <f t="shared" si="10"/>
        <v>0</v>
      </c>
    </row>
    <row r="41" spans="1:25" s="4" customFormat="1" ht="30" customHeight="1">
      <c r="A41" s="4" t="s">
        <v>140</v>
      </c>
      <c r="B41" s="47" t="s">
        <v>67</v>
      </c>
      <c r="D41" s="47" t="s">
        <v>26</v>
      </c>
      <c r="E41" s="4">
        <v>100</v>
      </c>
      <c r="F41" s="4">
        <v>73</v>
      </c>
      <c r="G41" s="4">
        <v>22</v>
      </c>
      <c r="H41" s="47">
        <v>6.2</v>
      </c>
      <c r="I41" s="4">
        <v>8</v>
      </c>
      <c r="J41" s="4">
        <v>1</v>
      </c>
      <c r="K41" s="47">
        <v>246</v>
      </c>
      <c r="L41" s="89"/>
      <c r="M41" s="80"/>
      <c r="N41" s="81"/>
      <c r="O41" s="82"/>
      <c r="P41" s="83"/>
      <c r="Q41" s="84"/>
      <c r="R41" s="85"/>
      <c r="S41" s="86"/>
      <c r="T41" s="87"/>
      <c r="U41" s="88"/>
      <c r="V41" s="55">
        <f t="shared" si="11"/>
        <v>0</v>
      </c>
      <c r="W41" s="47">
        <f t="shared" si="8"/>
        <v>0</v>
      </c>
      <c r="X41" s="47">
        <f t="shared" si="9"/>
        <v>0</v>
      </c>
      <c r="Y41" s="47">
        <f t="shared" si="10"/>
        <v>0</v>
      </c>
    </row>
    <row r="42" spans="1:25" s="4" customFormat="1" ht="30" customHeight="1">
      <c r="A42" s="4" t="s">
        <v>141</v>
      </c>
      <c r="B42" s="47" t="s">
        <v>68</v>
      </c>
      <c r="D42" s="47" t="s">
        <v>26</v>
      </c>
      <c r="E42" s="4">
        <v>70</v>
      </c>
      <c r="F42" s="4">
        <v>51</v>
      </c>
      <c r="G42" s="4">
        <v>15</v>
      </c>
      <c r="H42" s="47">
        <v>3</v>
      </c>
      <c r="I42" s="4">
        <v>4</v>
      </c>
      <c r="J42" s="4">
        <v>1</v>
      </c>
      <c r="K42" s="47">
        <v>149</v>
      </c>
      <c r="L42" s="89"/>
      <c r="M42" s="80"/>
      <c r="N42" s="81"/>
      <c r="O42" s="82"/>
      <c r="P42" s="83"/>
      <c r="Q42" s="84"/>
      <c r="R42" s="85"/>
      <c r="S42" s="86"/>
      <c r="T42" s="87"/>
      <c r="U42" s="88"/>
      <c r="V42" s="55">
        <f t="shared" si="11"/>
        <v>0</v>
      </c>
      <c r="W42" s="47">
        <f t="shared" si="8"/>
        <v>0</v>
      </c>
      <c r="X42" s="47">
        <f t="shared" si="9"/>
        <v>0</v>
      </c>
      <c r="Y42" s="47">
        <f t="shared" si="10"/>
        <v>0</v>
      </c>
    </row>
    <row r="43" spans="1:25" s="4" customFormat="1" ht="30" customHeight="1">
      <c r="A43" s="4" t="s">
        <v>142</v>
      </c>
      <c r="B43" s="47" t="s">
        <v>69</v>
      </c>
      <c r="D43" s="47" t="s">
        <v>27</v>
      </c>
      <c r="E43" s="4">
        <v>50</v>
      </c>
      <c r="F43" s="4">
        <v>36</v>
      </c>
      <c r="G43" s="4">
        <v>11</v>
      </c>
      <c r="H43" s="47">
        <v>1.5</v>
      </c>
      <c r="I43" s="4">
        <v>2</v>
      </c>
      <c r="J43" s="4">
        <v>1</v>
      </c>
      <c r="K43" s="47">
        <v>103</v>
      </c>
      <c r="L43" s="89"/>
      <c r="M43" s="80"/>
      <c r="N43" s="81"/>
      <c r="O43" s="82"/>
      <c r="P43" s="83"/>
      <c r="Q43" s="84"/>
      <c r="R43" s="85"/>
      <c r="S43" s="86"/>
      <c r="T43" s="87"/>
      <c r="U43" s="88"/>
      <c r="V43" s="55">
        <f t="shared" si="11"/>
        <v>0</v>
      </c>
      <c r="W43" s="47">
        <f t="shared" si="8"/>
        <v>0</v>
      </c>
      <c r="X43" s="47">
        <f t="shared" si="9"/>
        <v>0</v>
      </c>
      <c r="Y43" s="47">
        <f t="shared" si="10"/>
        <v>0</v>
      </c>
    </row>
    <row r="44" spans="1:25" s="4" customFormat="1" ht="30" customHeight="1">
      <c r="A44" s="2" t="s">
        <v>143</v>
      </c>
      <c r="B44" s="46" t="s">
        <v>70</v>
      </c>
      <c r="C44" s="2"/>
      <c r="D44" s="46" t="s">
        <v>28</v>
      </c>
      <c r="E44" s="2">
        <v>30</v>
      </c>
      <c r="F44" s="2">
        <v>22</v>
      </c>
      <c r="G44" s="2">
        <v>6</v>
      </c>
      <c r="H44" s="46">
        <v>0.5</v>
      </c>
      <c r="I44" s="2"/>
      <c r="J44" s="2">
        <v>1</v>
      </c>
      <c r="K44" s="46">
        <v>76</v>
      </c>
      <c r="L44" s="90"/>
      <c r="M44" s="91"/>
      <c r="N44" s="92"/>
      <c r="O44" s="93"/>
      <c r="P44" s="94"/>
      <c r="Q44" s="95"/>
      <c r="R44" s="96"/>
      <c r="S44" s="97"/>
      <c r="T44" s="98"/>
      <c r="U44" s="99"/>
      <c r="V44" s="56">
        <f t="shared" si="11"/>
        <v>0</v>
      </c>
      <c r="W44" s="46">
        <f t="shared" si="8"/>
        <v>0</v>
      </c>
      <c r="X44" s="46">
        <f t="shared" si="9"/>
        <v>0</v>
      </c>
      <c r="Y44" s="46">
        <f t="shared" si="10"/>
        <v>0</v>
      </c>
    </row>
    <row r="45" spans="1:25" s="4" customFormat="1" ht="38.1" customHeight="1">
      <c r="A45" s="4" t="s">
        <v>144</v>
      </c>
      <c r="B45" s="47" t="s">
        <v>62</v>
      </c>
      <c r="D45" s="47" t="s">
        <v>26</v>
      </c>
      <c r="E45" s="4">
        <v>100</v>
      </c>
      <c r="F45" s="4">
        <v>60</v>
      </c>
      <c r="G45" s="4">
        <v>12</v>
      </c>
      <c r="H45" s="47">
        <v>6.9</v>
      </c>
      <c r="I45" s="4">
        <v>9</v>
      </c>
      <c r="J45" s="4">
        <v>1</v>
      </c>
      <c r="K45" s="47">
        <v>322</v>
      </c>
      <c r="L45" s="89"/>
      <c r="M45" s="80"/>
      <c r="N45" s="81"/>
      <c r="O45" s="82"/>
      <c r="P45" s="83"/>
      <c r="Q45" s="84"/>
      <c r="R45" s="85"/>
      <c r="S45" s="86"/>
      <c r="T45" s="87"/>
      <c r="U45" s="88"/>
      <c r="V45" s="55">
        <f t="shared" si="11"/>
        <v>0</v>
      </c>
      <c r="W45" s="47">
        <f t="shared" si="8"/>
        <v>0</v>
      </c>
      <c r="X45" s="47">
        <f t="shared" si="9"/>
        <v>0</v>
      </c>
      <c r="Y45" s="47">
        <f t="shared" si="10"/>
        <v>0</v>
      </c>
    </row>
    <row r="46" spans="1:25" s="4" customFormat="1" ht="38.1" customHeight="1">
      <c r="A46" s="2" t="s">
        <v>145</v>
      </c>
      <c r="B46" s="46" t="s">
        <v>63</v>
      </c>
      <c r="C46" s="2"/>
      <c r="D46" s="46" t="s">
        <v>26</v>
      </c>
      <c r="E46" s="2">
        <v>75</v>
      </c>
      <c r="F46" s="2">
        <v>45</v>
      </c>
      <c r="G46" s="2">
        <v>9</v>
      </c>
      <c r="H46" s="46">
        <v>3.9</v>
      </c>
      <c r="I46" s="2">
        <v>5</v>
      </c>
      <c r="J46" s="2">
        <v>1</v>
      </c>
      <c r="K46" s="46">
        <v>217</v>
      </c>
      <c r="L46" s="90"/>
      <c r="M46" s="91"/>
      <c r="N46" s="92"/>
      <c r="O46" s="93"/>
      <c r="P46" s="94"/>
      <c r="Q46" s="95"/>
      <c r="R46" s="96"/>
      <c r="S46" s="97"/>
      <c r="T46" s="98"/>
      <c r="U46" s="99"/>
      <c r="V46" s="56">
        <f t="shared" si="11"/>
        <v>0</v>
      </c>
      <c r="W46" s="46">
        <f t="shared" si="8"/>
        <v>0</v>
      </c>
      <c r="X46" s="46">
        <f t="shared" si="9"/>
        <v>0</v>
      </c>
      <c r="Y46" s="46">
        <f t="shared" si="10"/>
        <v>0</v>
      </c>
    </row>
    <row r="47" spans="1:25" s="4" customFormat="1" ht="35.1" customHeight="1">
      <c r="A47" s="4" t="s">
        <v>146</v>
      </c>
      <c r="B47" s="47" t="s">
        <v>49</v>
      </c>
      <c r="D47" s="47" t="s">
        <v>24</v>
      </c>
      <c r="E47" s="4">
        <v>150</v>
      </c>
      <c r="F47" s="4">
        <v>19.5</v>
      </c>
      <c r="G47" s="4">
        <v>16</v>
      </c>
      <c r="H47" s="47">
        <v>5.25</v>
      </c>
      <c r="J47" s="4">
        <v>1</v>
      </c>
      <c r="K47" s="13">
        <v>274</v>
      </c>
      <c r="L47" s="89"/>
      <c r="M47" s="80"/>
      <c r="N47" s="81"/>
      <c r="O47" s="82"/>
      <c r="P47" s="83"/>
      <c r="Q47" s="84"/>
      <c r="R47" s="85"/>
      <c r="S47" s="86"/>
      <c r="T47" s="87"/>
      <c r="U47" s="88"/>
      <c r="V47" s="55">
        <f t="shared" si="11"/>
        <v>0</v>
      </c>
      <c r="W47" s="47">
        <f t="shared" si="8"/>
        <v>0</v>
      </c>
      <c r="X47" s="47">
        <f t="shared" si="9"/>
        <v>0</v>
      </c>
      <c r="Y47" s="47">
        <f t="shared" si="10"/>
        <v>0</v>
      </c>
    </row>
    <row r="48" spans="1:25" s="4" customFormat="1" ht="35.1" customHeight="1">
      <c r="A48" s="4" t="s">
        <v>147</v>
      </c>
      <c r="B48" s="47" t="s">
        <v>50</v>
      </c>
      <c r="D48" s="47" t="s">
        <v>26</v>
      </c>
      <c r="E48" s="4">
        <v>110</v>
      </c>
      <c r="F48" s="4">
        <v>19.5</v>
      </c>
      <c r="G48" s="4">
        <v>16</v>
      </c>
      <c r="H48" s="47">
        <v>4</v>
      </c>
      <c r="J48" s="4">
        <v>1</v>
      </c>
      <c r="K48" s="13">
        <v>224</v>
      </c>
      <c r="L48" s="89"/>
      <c r="M48" s="80"/>
      <c r="N48" s="81"/>
      <c r="O48" s="82"/>
      <c r="P48" s="83"/>
      <c r="Q48" s="84"/>
      <c r="R48" s="85"/>
      <c r="S48" s="86"/>
      <c r="T48" s="87"/>
      <c r="U48" s="88"/>
      <c r="V48" s="55">
        <f t="shared" si="11"/>
        <v>0</v>
      </c>
      <c r="W48" s="47">
        <f t="shared" si="8"/>
        <v>0</v>
      </c>
      <c r="X48" s="47">
        <f t="shared" si="9"/>
        <v>0</v>
      </c>
      <c r="Y48" s="47">
        <f t="shared" si="10"/>
        <v>0</v>
      </c>
    </row>
    <row r="49" spans="1:25" s="4" customFormat="1" ht="35.1" customHeight="1">
      <c r="A49" s="4" t="s">
        <v>148</v>
      </c>
      <c r="B49" s="47" t="s">
        <v>51</v>
      </c>
      <c r="D49" s="47" t="s">
        <v>27</v>
      </c>
      <c r="E49" s="4">
        <v>80</v>
      </c>
      <c r="F49" s="4">
        <v>19.5</v>
      </c>
      <c r="G49" s="4">
        <v>16</v>
      </c>
      <c r="H49" s="47">
        <v>3</v>
      </c>
      <c r="J49" s="4">
        <v>1</v>
      </c>
      <c r="K49" s="13">
        <v>187</v>
      </c>
      <c r="L49" s="89"/>
      <c r="M49" s="80"/>
      <c r="N49" s="81"/>
      <c r="O49" s="82"/>
      <c r="P49" s="83"/>
      <c r="Q49" s="84"/>
      <c r="R49" s="85"/>
      <c r="S49" s="86"/>
      <c r="T49" s="87"/>
      <c r="U49" s="88"/>
      <c r="V49" s="55">
        <f t="shared" si="11"/>
        <v>0</v>
      </c>
      <c r="W49" s="47">
        <f t="shared" si="8"/>
        <v>0</v>
      </c>
      <c r="X49" s="47">
        <f t="shared" si="9"/>
        <v>0</v>
      </c>
      <c r="Y49" s="47">
        <f t="shared" si="10"/>
        <v>0</v>
      </c>
    </row>
    <row r="50" spans="1:25" s="4" customFormat="1" ht="35.1" customHeight="1">
      <c r="A50" s="2" t="s">
        <v>149</v>
      </c>
      <c r="B50" s="46" t="s">
        <v>52</v>
      </c>
      <c r="C50" s="2"/>
      <c r="D50" s="46" t="s">
        <v>27</v>
      </c>
      <c r="E50" s="2">
        <v>60</v>
      </c>
      <c r="F50" s="2">
        <v>19.5</v>
      </c>
      <c r="G50" s="2">
        <v>16</v>
      </c>
      <c r="H50" s="46">
        <v>2.5</v>
      </c>
      <c r="I50" s="2"/>
      <c r="J50" s="2">
        <v>1</v>
      </c>
      <c r="K50" s="26">
        <v>169</v>
      </c>
      <c r="L50" s="90"/>
      <c r="M50" s="91"/>
      <c r="N50" s="92"/>
      <c r="O50" s="93"/>
      <c r="P50" s="94"/>
      <c r="Q50" s="95"/>
      <c r="R50" s="96"/>
      <c r="S50" s="97"/>
      <c r="T50" s="98"/>
      <c r="U50" s="99"/>
      <c r="V50" s="56">
        <f t="shared" si="11"/>
        <v>0</v>
      </c>
      <c r="W50" s="46">
        <f t="shared" si="8"/>
        <v>0</v>
      </c>
      <c r="X50" s="46">
        <f t="shared" si="9"/>
        <v>0</v>
      </c>
      <c r="Y50" s="46">
        <f t="shared" si="10"/>
        <v>0</v>
      </c>
    </row>
    <row r="51" spans="1:25" s="4" customFormat="1" ht="51.95" customHeight="1">
      <c r="A51" s="4" t="s">
        <v>150</v>
      </c>
      <c r="B51" s="47" t="s">
        <v>64</v>
      </c>
      <c r="D51" s="47" t="s">
        <v>26</v>
      </c>
      <c r="E51" s="4">
        <v>100</v>
      </c>
      <c r="F51" s="4">
        <v>20</v>
      </c>
      <c r="G51" s="4">
        <v>23</v>
      </c>
      <c r="H51" s="47">
        <v>6</v>
      </c>
      <c r="J51" s="4">
        <v>1</v>
      </c>
      <c r="K51" s="13">
        <v>224</v>
      </c>
      <c r="L51" s="89"/>
      <c r="M51" s="80"/>
      <c r="N51" s="81"/>
      <c r="O51" s="82"/>
      <c r="P51" s="83"/>
      <c r="Q51" s="84"/>
      <c r="R51" s="85"/>
      <c r="S51" s="86"/>
      <c r="T51" s="87"/>
      <c r="U51" s="88"/>
      <c r="V51" s="55">
        <f t="shared" si="11"/>
        <v>0</v>
      </c>
      <c r="W51" s="47">
        <f t="shared" si="8"/>
        <v>0</v>
      </c>
      <c r="X51" s="47">
        <f t="shared" si="9"/>
        <v>0</v>
      </c>
      <c r="Y51" s="47">
        <f t="shared" si="10"/>
        <v>0</v>
      </c>
    </row>
    <row r="52" spans="1:25" s="4" customFormat="1" ht="51.95" customHeight="1">
      <c r="A52" s="2" t="s">
        <v>151</v>
      </c>
      <c r="B52" s="46" t="s">
        <v>65</v>
      </c>
      <c r="C52" s="2"/>
      <c r="D52" s="46" t="s">
        <v>26</v>
      </c>
      <c r="E52" s="2">
        <v>100</v>
      </c>
      <c r="F52" s="2">
        <v>20</v>
      </c>
      <c r="G52" s="2">
        <v>11.5</v>
      </c>
      <c r="H52" s="46">
        <v>3.9</v>
      </c>
      <c r="I52" s="2"/>
      <c r="J52" s="2">
        <v>1</v>
      </c>
      <c r="K52" s="26">
        <v>169</v>
      </c>
      <c r="L52" s="90"/>
      <c r="M52" s="91"/>
      <c r="N52" s="92"/>
      <c r="O52" s="93"/>
      <c r="P52" s="94"/>
      <c r="Q52" s="95"/>
      <c r="R52" s="96"/>
      <c r="S52" s="97"/>
      <c r="T52" s="98"/>
      <c r="U52" s="99"/>
      <c r="V52" s="56">
        <f t="shared" si="11"/>
        <v>0</v>
      </c>
      <c r="W52" s="46">
        <f t="shared" si="8"/>
        <v>0</v>
      </c>
      <c r="X52" s="46">
        <f t="shared" si="9"/>
        <v>0</v>
      </c>
      <c r="Y52" s="46">
        <f t="shared" si="10"/>
        <v>0</v>
      </c>
    </row>
    <row r="53" spans="1:25" s="4" customFormat="1" ht="78.75" customHeight="1">
      <c r="A53" s="76" t="s">
        <v>152</v>
      </c>
      <c r="B53" s="77" t="s">
        <v>71</v>
      </c>
      <c r="C53" s="76"/>
      <c r="D53" s="77" t="s">
        <v>24</v>
      </c>
      <c r="E53" s="76">
        <v>90</v>
      </c>
      <c r="F53" s="76">
        <v>90</v>
      </c>
      <c r="G53" s="76">
        <v>45</v>
      </c>
      <c r="H53" s="77">
        <v>15.4</v>
      </c>
      <c r="I53" s="76">
        <v>11</v>
      </c>
      <c r="J53" s="76">
        <v>1</v>
      </c>
      <c r="K53" s="77">
        <v>610</v>
      </c>
      <c r="L53" s="100"/>
      <c r="M53" s="101"/>
      <c r="N53" s="102"/>
      <c r="O53" s="103"/>
      <c r="P53" s="104"/>
      <c r="Q53" s="105"/>
      <c r="R53" s="106"/>
      <c r="S53" s="107"/>
      <c r="T53" s="108"/>
      <c r="U53" s="109"/>
      <c r="V53" s="57">
        <f t="shared" si="11"/>
        <v>0</v>
      </c>
      <c r="W53" s="27">
        <f t="shared" si="8"/>
        <v>0</v>
      </c>
      <c r="X53" s="27">
        <f t="shared" si="9"/>
        <v>0</v>
      </c>
      <c r="Y53" s="46">
        <f t="shared" si="10"/>
        <v>0</v>
      </c>
    </row>
    <row r="54" spans="1:25" s="4" customFormat="1" ht="66.75" customHeight="1">
      <c r="A54" s="10" t="s">
        <v>153</v>
      </c>
      <c r="B54" s="27" t="s">
        <v>72</v>
      </c>
      <c r="C54" s="10"/>
      <c r="D54" s="27" t="s">
        <v>25</v>
      </c>
      <c r="E54" s="10">
        <v>180</v>
      </c>
      <c r="F54" s="10">
        <v>57</v>
      </c>
      <c r="G54" s="10">
        <v>33</v>
      </c>
      <c r="H54" s="27">
        <v>14.5</v>
      </c>
      <c r="I54" s="10">
        <v>15</v>
      </c>
      <c r="J54" s="10">
        <v>1</v>
      </c>
      <c r="K54" s="27">
        <v>667</v>
      </c>
      <c r="L54" s="100"/>
      <c r="M54" s="101"/>
      <c r="N54" s="102"/>
      <c r="O54" s="103"/>
      <c r="P54" s="104"/>
      <c r="Q54" s="105"/>
      <c r="R54" s="106"/>
      <c r="S54" s="107"/>
      <c r="T54" s="108"/>
      <c r="U54" s="109"/>
      <c r="V54" s="57">
        <f t="shared" si="11"/>
        <v>0</v>
      </c>
      <c r="W54" s="27">
        <f t="shared" si="8"/>
        <v>0</v>
      </c>
      <c r="X54" s="27">
        <f t="shared" si="9"/>
        <v>0</v>
      </c>
      <c r="Y54" s="46">
        <f t="shared" si="10"/>
        <v>0</v>
      </c>
    </row>
    <row r="55" spans="1:25" s="4" customFormat="1" ht="30" customHeight="1">
      <c r="A55" s="4" t="s">
        <v>154</v>
      </c>
      <c r="B55" s="47" t="s">
        <v>73</v>
      </c>
      <c r="D55" s="47" t="s">
        <v>24</v>
      </c>
      <c r="E55" s="4">
        <v>150</v>
      </c>
      <c r="F55" s="4">
        <v>47</v>
      </c>
      <c r="G55" s="4">
        <v>14</v>
      </c>
      <c r="H55" s="47">
        <v>6.35</v>
      </c>
      <c r="I55" s="4">
        <v>7</v>
      </c>
      <c r="J55" s="4">
        <v>1</v>
      </c>
      <c r="K55" s="47">
        <v>422</v>
      </c>
      <c r="L55" s="89"/>
      <c r="M55" s="80"/>
      <c r="N55" s="81"/>
      <c r="O55" s="82"/>
      <c r="P55" s="83"/>
      <c r="Q55" s="84"/>
      <c r="R55" s="85"/>
      <c r="S55" s="86"/>
      <c r="T55" s="87"/>
      <c r="U55" s="88"/>
      <c r="V55" s="55">
        <f t="shared" si="11"/>
        <v>0</v>
      </c>
      <c r="W55" s="47">
        <f t="shared" si="8"/>
        <v>0</v>
      </c>
      <c r="X55" s="47">
        <f t="shared" si="9"/>
        <v>0</v>
      </c>
      <c r="Y55" s="47">
        <f t="shared" si="10"/>
        <v>0</v>
      </c>
    </row>
    <row r="56" spans="1:25" s="4" customFormat="1" ht="30" customHeight="1">
      <c r="A56" s="4" t="s">
        <v>155</v>
      </c>
      <c r="B56" s="47" t="s">
        <v>74</v>
      </c>
      <c r="D56" s="47" t="s">
        <v>77</v>
      </c>
      <c r="E56" s="4">
        <v>115</v>
      </c>
      <c r="F56" s="4">
        <v>36</v>
      </c>
      <c r="G56" s="4">
        <v>11</v>
      </c>
      <c r="H56" s="47">
        <v>3.75</v>
      </c>
      <c r="I56" s="4">
        <v>5</v>
      </c>
      <c r="J56" s="4">
        <v>1</v>
      </c>
      <c r="K56" s="47">
        <v>302</v>
      </c>
      <c r="L56" s="89"/>
      <c r="M56" s="80"/>
      <c r="N56" s="81"/>
      <c r="O56" s="82"/>
      <c r="P56" s="83"/>
      <c r="Q56" s="84"/>
      <c r="R56" s="85"/>
      <c r="S56" s="86"/>
      <c r="T56" s="87"/>
      <c r="U56" s="88"/>
      <c r="V56" s="55">
        <f t="shared" si="11"/>
        <v>0</v>
      </c>
      <c r="W56" s="47">
        <f t="shared" si="8"/>
        <v>0</v>
      </c>
      <c r="X56" s="47">
        <f t="shared" si="9"/>
        <v>0</v>
      </c>
      <c r="Y56" s="47">
        <f t="shared" si="10"/>
        <v>0</v>
      </c>
    </row>
    <row r="57" spans="1:25" s="4" customFormat="1" ht="30" customHeight="1">
      <c r="A57" s="2" t="s">
        <v>156</v>
      </c>
      <c r="B57" s="46" t="s">
        <v>75</v>
      </c>
      <c r="C57" s="2"/>
      <c r="D57" s="46" t="s">
        <v>27</v>
      </c>
      <c r="E57" s="2">
        <v>80</v>
      </c>
      <c r="F57" s="2">
        <v>25</v>
      </c>
      <c r="G57" s="2">
        <v>7</v>
      </c>
      <c r="H57" s="46">
        <v>1.75</v>
      </c>
      <c r="I57" s="2">
        <v>3</v>
      </c>
      <c r="J57" s="2">
        <v>1</v>
      </c>
      <c r="K57" s="46">
        <v>205</v>
      </c>
      <c r="L57" s="90"/>
      <c r="M57" s="91"/>
      <c r="N57" s="92"/>
      <c r="O57" s="93"/>
      <c r="P57" s="94"/>
      <c r="Q57" s="95"/>
      <c r="R57" s="96"/>
      <c r="S57" s="97"/>
      <c r="T57" s="98"/>
      <c r="U57" s="99"/>
      <c r="V57" s="56">
        <f t="shared" si="11"/>
        <v>0</v>
      </c>
      <c r="W57" s="46">
        <f t="shared" si="8"/>
        <v>0</v>
      </c>
      <c r="X57" s="46">
        <f t="shared" si="9"/>
        <v>0</v>
      </c>
      <c r="Y57" s="46">
        <f t="shared" si="10"/>
        <v>0</v>
      </c>
    </row>
  </sheetData>
  <sheetProtection password="C7FF" sheet="1" objects="1" scenarios="1"/>
  <mergeCells count="5">
    <mergeCell ref="A4:A5"/>
    <mergeCell ref="B4:B5"/>
    <mergeCell ref="C4:C5"/>
    <mergeCell ref="D4:D5"/>
    <mergeCell ref="G3:H3"/>
  </mergeCells>
  <conditionalFormatting sqref="N6">
    <cfRule type="expression" dxfId="0" priority="1">
      <formula>N6&gt;0</formula>
    </cfRule>
  </conditionalFormatting>
  <pageMargins left="0.7" right="0.7" top="0.75" bottom="0.75" header="0.3" footer="0.3"/>
  <pageSetup paperSize="9" orientation="portrait" r:id="rId1"/>
  <ignoredErrors>
    <ignoredError sqref="V6:V5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Bon de commande</vt:lpstr>
      <vt:lpstr>Volumes FULL GRIP</vt:lpstr>
      <vt:lpstr>Volumes BI-TEXTURE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2025-12-29T22:41:36Z</cp:lastPrinted>
  <dcterms:created xsi:type="dcterms:W3CDTF">2024-09-02T05:52:02Z</dcterms:created>
  <dcterms:modified xsi:type="dcterms:W3CDTF">2026-01-05T07:15:20Z</dcterms:modified>
</cp:coreProperties>
</file>